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90" windowWidth="11715" windowHeight="6930" tabRatio="903" activeTab="1"/>
  </bookViews>
  <sheets>
    <sheet name="ปก" sheetId="1" r:id="rId1"/>
    <sheet name="คำแถลง" sheetId="2" r:id="rId2"/>
    <sheet name="บันทึกหลักการและเหตุผล" sheetId="3" r:id="rId3"/>
    <sheet name="ข้อบัญญัติตำบล" sheetId="4" r:id="rId4"/>
    <sheet name="ส่วนที่ 3" sheetId="5" r:id="rId5"/>
    <sheet name="ประมาณการรายรับ" sheetId="6" r:id="rId6"/>
    <sheet name="รายละเอียดงบประมาณ" sheetId="7" r:id="rId7"/>
    <sheet name="บัญชีรายละเอียดงบประมาณ" sheetId="8" r:id="rId8"/>
    <sheet name="สำนักปลัด" sheetId="9" r:id="rId9"/>
    <sheet name="ส่วนการคลัง" sheetId="10" r:id="rId10"/>
    <sheet name="ส่วนโยธา(ไม่ใช้)" sheetId="11" r:id="rId11"/>
    <sheet name="ส่วนสาธารณสุข" sheetId="12" r:id="rId12"/>
    <sheet name="ส่วนการศึกษา" sheetId="13" r:id="rId13"/>
    <sheet name="งบกลาง" sheetId="14" r:id="rId14"/>
    <sheet name="กิจการประปา" sheetId="15" r:id="rId15"/>
    <sheet name="งบกลาง (2)" sheetId="16" r:id="rId16"/>
    <sheet name="รับจ่ายประปา" sheetId="17" r:id="rId17"/>
    <sheet name="ประมาณการประปา" sheetId="18" r:id="rId18"/>
    <sheet name="Sheet1" sheetId="19" r:id="rId19"/>
  </sheets>
  <externalReferences>
    <externalReference r:id="rId22"/>
    <externalReference r:id="rId23"/>
    <externalReference r:id="rId24"/>
  </externalReferences>
  <definedNames>
    <definedName name="_xlnm.Print_Area" localSheetId="14">'กิจการประปา'!$A$1:$L$124</definedName>
    <definedName name="_xlnm.Print_Area" localSheetId="3">'ข้อบัญญัติตำบล'!$A$1:$J$42</definedName>
    <definedName name="_xlnm.Print_Area" localSheetId="1">'คำแถลง'!$A$1:$I$211</definedName>
    <definedName name="_xlnm.Print_Area" localSheetId="13">'งบกลาง'!$A$1:$K$23</definedName>
    <definedName name="_xlnm.Print_Area" localSheetId="15">'งบกลาง (2)'!$A$1:$K$10</definedName>
    <definedName name="_xlnm.Print_Area" localSheetId="7">'บัญชีรายละเอียดงบประมาณ'!$A$1:$M$230</definedName>
    <definedName name="_xlnm.Print_Area" localSheetId="5">'ประมาณการรายรับ'!$A$1:$I$74</definedName>
    <definedName name="_xlnm.Print_Area" localSheetId="6">'รายละเอียดงบประมาณ'!$A$1:$K$334</definedName>
    <definedName name="_xlnm.Print_Area" localSheetId="9">'ส่วนการคลัง'!$A$1:$L$99</definedName>
    <definedName name="_xlnm.Print_Area" localSheetId="12">'ส่วนการศึกษา'!$A$1:$J$143</definedName>
    <definedName name="_xlnm.Print_Area" localSheetId="10">'ส่วนโยธา(ไม่ใช้)'!$A$1:$J$113</definedName>
    <definedName name="_xlnm.Print_Area" localSheetId="11">'ส่วนสาธารณสุข'!$A$1:$I$110</definedName>
    <definedName name="_xlnm.Print_Area" localSheetId="8">'สำนักปลัด'!$A$1:$M$203</definedName>
    <definedName name="วรร" localSheetId="10">'ส่วนโยธา(ไม่ใช้)'!$A$2:$K$164</definedName>
  </definedNames>
  <calcPr fullCalcOnLoad="1"/>
</workbook>
</file>

<file path=xl/sharedStrings.xml><?xml version="1.0" encoding="utf-8"?>
<sst xmlns="http://schemas.openxmlformats.org/spreadsheetml/2006/main" count="2675" uniqueCount="1344">
  <si>
    <t>ที่จะต้องดำเนินการเพื่อให้บริการแก่ประชาชนตามอำนาจหน้าที่ตามกฎหมายก็ตาม       แต่องค์การบริหารส่วนตำบลก็สามารถ</t>
  </si>
  <si>
    <t>รวม</t>
  </si>
  <si>
    <t>ประมาณการรายรับรวมทั้งสิ้น</t>
  </si>
  <si>
    <t>รายละเอียดงบประมาณรายจ่าย</t>
  </si>
  <si>
    <t>รายจ่ายตามแผนงาน</t>
  </si>
  <si>
    <t>แผนงานบริหารทั่วไป</t>
  </si>
  <si>
    <t>…………………………………</t>
  </si>
  <si>
    <t>วัตถุประสงค์</t>
  </si>
  <si>
    <t>งานที่ทำ</t>
  </si>
  <si>
    <t xml:space="preserve">1.1.2 ประเภท  เงินเพิ่มต่าง ๆ </t>
  </si>
  <si>
    <t xml:space="preserve">         1.4.1  ประเภท  ค่าไปรษณีย์ ค่าโทรเลข ค่าธนานัติ ค่าซื้อดวงตราไปรษณียากร ค่าเช่าตู้ไปรษณีย์ ตั้งไว้</t>
  </si>
  <si>
    <t>โดยที่เป็นการสมควรตั้งงบประมาณรายจ่ายประจำปีงบประมาณ พ.ศ.2547 อาศัยอำนาจตามความในพระราช</t>
  </si>
  <si>
    <t>บัญญัติสภาตำบลและองค์การบริหารส่วนตำบล พ.ศ.2537 มาตรา 87 และพระราชบัญญัติสภาตำบลและองค์การบริหารส่วน</t>
  </si>
  <si>
    <t>ตำบล(ฉบับที่ 4) พ.ศ.2546 มาตรา จึงตราข้อบัญญัติงบประมาณขึ้นไว้โดยความเห็นชอบของสภาองค์การบริหารส่วนตำบลและ</t>
  </si>
  <si>
    <t>โดยอนุมัติของนายอำเภอเมืองนครราชสีมา ดังต่อไปนี้</t>
  </si>
  <si>
    <t>ข้อ 1. ข้อบัญญัตินี้เรียกว่า ข้อบัญญัติงบประมาณรายจ่ายประจำปีงบประมาณ พ.ศ.2548</t>
  </si>
  <si>
    <t>ข้อ 2. ข้อบัญญัตินี้ให้ใช้บังคับตั้งแต่วันที่  1  ตุลาคม พ.ศ.2547  เป็นต้นไป</t>
  </si>
  <si>
    <t>ข้อ 3. งบประมาณรายจ่ายประจำปีงบประมาณ พ.ศ.2548  ให้ตั้งจ่ายเป็นจำนวนทั้งสิ้น</t>
  </si>
  <si>
    <t xml:space="preserve">เพื่อจ่ายเป็นค่าตอบแทนการปฏิบัติงานนอกเวลาราชการให้แก่พนักงานส่วนตำบลและพนักงานจ้าง  </t>
  </si>
  <si>
    <t xml:space="preserve">   บาท    เพื่อจ่ายเป็นค่ากระดาษเขียน</t>
  </si>
  <si>
    <r>
      <t xml:space="preserve">ไปรษณีย์       ตั้งจ่ายจากเงินรายได้      </t>
    </r>
    <r>
      <rPr>
        <b/>
        <sz val="16"/>
        <color indexed="8"/>
        <rFont val="Angsana New"/>
        <family val="1"/>
      </rPr>
      <t xml:space="preserve"> ปรากฏในแผนงานบริหารงานทั่วไป  </t>
    </r>
    <r>
      <rPr>
        <sz val="16"/>
        <color indexed="8"/>
        <rFont val="Angsana New"/>
        <family val="1"/>
      </rPr>
      <t>(304)</t>
    </r>
  </si>
  <si>
    <t>บาท       แยกเป็น</t>
  </si>
  <si>
    <t>ปรุงเงินเดือนประจำปีให้แก่พนักงานส่วนตำบล   จำนวน  1  อัตรา   ตั้งจ่ายจากเงินรายได้    ปรากฏในแผนงานการพาณิชย์</t>
  </si>
  <si>
    <t xml:space="preserve">  บาท        เพื่อจ่ายเป็นเงินเดือนและปรับ</t>
  </si>
  <si>
    <t>บาท    เพื่อจ่ายเป็น</t>
  </si>
  <si>
    <r>
      <t xml:space="preserve">ปรากฏในแผนงานบริหารงานทั่วไป </t>
    </r>
    <r>
      <rPr>
        <sz val="16"/>
        <color indexed="8"/>
        <rFont val="Angsana New"/>
        <family val="1"/>
      </rPr>
      <t xml:space="preserve"> (274)  </t>
    </r>
    <r>
      <rPr>
        <b/>
        <sz val="16"/>
        <color indexed="8"/>
        <rFont val="Angsana New"/>
        <family val="1"/>
      </rPr>
      <t xml:space="preserve">   </t>
    </r>
  </si>
  <si>
    <t xml:space="preserve">น้ำมันทาไม้ ทินเนอร์   สี    แปรงทาสี    ปูนซีเมนต์   ปูนขาว    ทราย   ฯลฯ       ตั้งจ่ายจากเงินรายได้ </t>
  </si>
  <si>
    <t>องค์การบริหารส่วนตำบลฯลฯ         ตั้งจ่ายจากเงินรายได้    ปรากฏในแผนงานบริหารทั่วไป   (203)</t>
  </si>
  <si>
    <t>องค์การบริหารส่วนตำบล</t>
  </si>
  <si>
    <t>พนักงานส่วนตำบล  และเงินประโยชน์ตอบแทนอื่นเป็นกรณีพิเศษให้แก่พนักงานส่วนตำบล  และพนักงานจ้างของ</t>
  </si>
  <si>
    <t>เงินเดือนประจำปีให้แก่พนักงานส่วนตำบล  จำนวน  5  อัตรา ตั้งจ่ายจากเงินรายได้  ปรากฏในแผนงานบริหารทั่วไป(102)</t>
  </si>
  <si>
    <t>ปรากฎในแผนงานบริหารงานทั่วไป    (276)</t>
  </si>
  <si>
    <t xml:space="preserve">หรือลูกจ้างที่ต้องหาคดีอาญา  </t>
  </si>
  <si>
    <t xml:space="preserve">  บาท  เพื่อจ่ายเป็นค่าบำรุง</t>
  </si>
  <si>
    <t>เพื่อจ่ายเป็นค่าจัดซื้อกระดาษ</t>
  </si>
  <si>
    <t>ค่าครุภัณฑ์</t>
  </si>
  <si>
    <t>แผนงานการรักษาความสงบภายใน</t>
  </si>
  <si>
    <t xml:space="preserve"> เพื่อจ่ายเป็น</t>
  </si>
  <si>
    <t>เพื่อจ่ายเป็นเงินตอบแทนผู้ปฏิบัติงานด้านความเจ็บป่วยนอกเวลาราชการและวันหยุดราชการ เงินตอบแทนเจ้าหน้าที่ในการ</t>
  </si>
  <si>
    <t>หน่วยงาน  ส่วนสาธารณสุขและสิ่งแวดล้อม</t>
  </si>
  <si>
    <t>ตั้งงบประมาณรายจ่ายทั้งสิ้น</t>
  </si>
  <si>
    <t xml:space="preserve"> </t>
  </si>
  <si>
    <t>ค่าตอบแทน</t>
  </si>
  <si>
    <t>ค่าใช้สอย</t>
  </si>
  <si>
    <t>บาท</t>
  </si>
  <si>
    <t>ตั้งไว้</t>
  </si>
  <si>
    <t>เพื่อจ่ายเป็นเงินช่วยเหลือค่า</t>
  </si>
  <si>
    <t xml:space="preserve">   บาท</t>
  </si>
  <si>
    <t>ค่าวัสดุ</t>
  </si>
  <si>
    <t xml:space="preserve">    ตั้งไว้</t>
  </si>
  <si>
    <t xml:space="preserve">บาท </t>
  </si>
  <si>
    <t>เพื่อจ่ายเป็นค่ากระดาษเขียน</t>
  </si>
  <si>
    <t xml:space="preserve">      ตั้งไว้</t>
  </si>
  <si>
    <t xml:space="preserve">  บาท</t>
  </si>
  <si>
    <t xml:space="preserve">  บาท  </t>
  </si>
  <si>
    <t xml:space="preserve">  บาท </t>
  </si>
  <si>
    <t>สาธารณสุข</t>
  </si>
  <si>
    <t xml:space="preserve">    บาท</t>
  </si>
  <si>
    <t>แผนงานบริหารงานทั่วไป</t>
  </si>
  <si>
    <t>ตั้งไว้ รวม</t>
  </si>
  <si>
    <t>บาท แยกเป็น</t>
  </si>
  <si>
    <t>4.3 แผนงานเคหะและชุมชน</t>
  </si>
  <si>
    <t>1.1 งานบริหารทั่วไป</t>
  </si>
  <si>
    <t>4.1 งานบริหารทั่วไปเกี่ยวกับเคหะและชุมชน</t>
  </si>
  <si>
    <t>2.1 งานก่อสร้างโครงสร้างพื้นฐาน</t>
  </si>
  <si>
    <t>ประมาณการรายรับงบประมาณรายจ่ายทั่วไป</t>
  </si>
  <si>
    <t>อำเภอเมืองนครราชสีมา  จังหวัดนครราชสีมา</t>
  </si>
  <si>
    <t xml:space="preserve">1. หมวดภาษีอากร  รวม </t>
  </si>
  <si>
    <t xml:space="preserve">1.1 ภาษีบำรุงท้องที่ </t>
  </si>
  <si>
    <t>จำนวน</t>
  </si>
  <si>
    <t>บาท คำชี้แจง ประมาณการไว้เท่ากับปีที่ผ่านมา</t>
  </si>
  <si>
    <t>สามารถเร่งรัดการจัดเก็บภาษีให้มีประสิทธิภาพยิ่งขึ้น</t>
  </si>
  <si>
    <t>1.2 ภาษีโรงเรือนและที่ดิน             จำนวน</t>
  </si>
  <si>
    <t>1.4 ภาษีค่าธรรมเนียม รถยนต์หรือล้อเลื่อน</t>
  </si>
  <si>
    <t>1.5 ภาษีมูลค่าเพิ่ม</t>
  </si>
  <si>
    <t>1.6 ภาษีธุรกิจเฉพาะ</t>
  </si>
  <si>
    <t>จะได้รับการจัดสรรเพิ่มขึ้น</t>
  </si>
  <si>
    <t xml:space="preserve">1.2  หมวดค่าจ้างลูกจ้างชั่วคราว  </t>
  </si>
  <si>
    <t>เป็นเงินค่าตอบแทนผู้ปฏิบัติงานด้านความเจ็บป่วยนอกเวลาราชการ  และในวันหยุดราชการ เงินตอบแทนเจ้าหน้าที่ในการ</t>
  </si>
  <si>
    <t>เลือกตั้ง   เงินรางวัล  เงินทำขวัญ ฝ่าอันตรายเป็นครั้งคราว เงินตอบแทนคณะกรรมการดำเนินการจัดหาพัสดุขององค์การ</t>
  </si>
  <si>
    <t xml:space="preserve">เป็นค่าตอบแทนการปฏิบัติงานนอกเวลาราชการให้แก่พนักงานส่วนตำบลและพนักงานจ้าง    ตั้งจ่ายจากเงินรายได้  </t>
  </si>
  <si>
    <t>บาท    เพื่อจ่ายเป็นเงินช่วย</t>
  </si>
  <si>
    <t xml:space="preserve">ทางศาสนา   ค่าใช้จ่ายในการฝึกอบรม    และสัมนาและพิธีเปิดอาคารต่าง ๆ       ตั้งจ่ายจากเงินรายได้   </t>
  </si>
  <si>
    <t>เย็บหนังสือหรือเข้าปกหนังสือ ค่าซักฟอก  ค่าตักสิ่งปฏิกูล  ค่าระวางบรรทุก  ค่าโฆษณาและเผยแพร่  ค่าธรรมเนียมและค่าลง</t>
  </si>
  <si>
    <r>
      <t xml:space="preserve">ปรากฎในแผนงานสาธารณสุข (254)  </t>
    </r>
    <r>
      <rPr>
        <sz val="16"/>
        <rFont val="Angsana New"/>
        <family val="1"/>
      </rPr>
      <t xml:space="preserve"> เช่น</t>
    </r>
  </si>
  <si>
    <t>เพื่อจ่ายเป็นค่าใช้</t>
  </si>
  <si>
    <t xml:space="preserve">เพื่อจ่ายเป็นค่าฟิวส์  </t>
  </si>
  <si>
    <t xml:space="preserve">เทปพันสายไฟ   ปลั๊กไฟฟ้า  หลอดไฟฟ้า  เข็มขัดรัดสายไฟ สายไฟ  สวิตซ์ไฟฟ้า  หลอดวิทยุทรานซิสเตอร์และชิ้นส่วนวิทยุ  </t>
  </si>
  <si>
    <r>
      <t xml:space="preserve">ลูกถ้วย สายอากาศ  รีซิสเตอร์  มูฟวิ่ง  คอยส์  คอนเดนเซอร์ ฯลฯ  ตั้งจ่ายจากเงินรายได้  </t>
    </r>
    <r>
      <rPr>
        <b/>
        <sz val="16"/>
        <rFont val="Angsana New"/>
        <family val="1"/>
      </rPr>
      <t>ปรากฏในแผนงานสาธารณสุข  (272)</t>
    </r>
  </si>
  <si>
    <t>เพื่อจ่ายเป็นค่าสิ่ง</t>
  </si>
  <si>
    <r>
      <t xml:space="preserve">ปรากฎในแผนงานสาธารณสุข (273)  </t>
    </r>
    <r>
      <rPr>
        <sz val="16"/>
        <rFont val="Angsana New"/>
        <family val="1"/>
      </rPr>
      <t xml:space="preserve"> เช่น</t>
    </r>
  </si>
  <si>
    <r>
      <t xml:space="preserve">ฯลฯ    ตั้งจ่ายจากเงินรายได้     </t>
    </r>
    <r>
      <rPr>
        <b/>
        <sz val="16"/>
        <rFont val="Angsana New"/>
        <family val="1"/>
      </rPr>
      <t xml:space="preserve">   ปรากฏในแผนงานสาธารณสุข (274)</t>
    </r>
  </si>
  <si>
    <t>เพื่อจ่ายเป็นค่าไม้</t>
  </si>
  <si>
    <r>
      <t xml:space="preserve">ปรากฎในแผนงานสาธารณสุข (275)  </t>
    </r>
    <r>
      <rPr>
        <sz val="16"/>
        <rFont val="Angsana New"/>
        <family val="1"/>
      </rPr>
      <t xml:space="preserve"> เช่น</t>
    </r>
  </si>
  <si>
    <r>
      <t xml:space="preserve">ค่าน้ำมันเบนซิน   น้ำมันดีเซล  น้ำมันก๊าด  น้ำมันเตา  ถ่าน  แก๊สหุงต้ม  น้ำมันจารบี  น้ำมันเครื่อง ฯลฯ  ตั้งจ่ายจากเงินรายได้   </t>
    </r>
    <r>
      <rPr>
        <b/>
        <sz val="16"/>
        <rFont val="Angsana New"/>
        <family val="1"/>
      </rPr>
      <t xml:space="preserve"> </t>
    </r>
  </si>
  <si>
    <r>
      <t xml:space="preserve"> </t>
    </r>
    <r>
      <rPr>
        <sz val="16"/>
        <rFont val="Angsana New"/>
        <family val="1"/>
      </rPr>
      <t>ตั้งจ่ายจากเงินรายได้</t>
    </r>
    <r>
      <rPr>
        <b/>
        <sz val="16"/>
        <rFont val="Angsana New"/>
        <family val="1"/>
      </rPr>
      <t xml:space="preserve">      ปรากฏในแผนงานสาธารณสุข (276)</t>
    </r>
  </si>
  <si>
    <r>
      <t xml:space="preserve">ภาพถ่ายดาวเทียม  ฯลฯ     ตั้งจ่ายจากเงินรายได้     </t>
    </r>
    <r>
      <rPr>
        <b/>
        <sz val="16"/>
        <rFont val="Angsana New"/>
        <family val="1"/>
      </rPr>
      <t>ปรากฎในแผนงานสาธารณสุข  (279)</t>
    </r>
  </si>
  <si>
    <r>
      <t xml:space="preserve"> จัดซื้อเครื่องแบบเสื้อ  ถุงเท้า  ถุงมือ  ชุดกันฝน  รองเท้า  ฯลฯ  ตั้งจ่ายจากเงินรายได้   </t>
    </r>
    <r>
      <rPr>
        <b/>
        <sz val="16"/>
        <rFont val="Angsana New"/>
        <family val="1"/>
      </rPr>
      <t>ปรากฏในแผนงานสาธารณสุข (280)</t>
    </r>
  </si>
  <si>
    <t xml:space="preserve">ปรากฎในแผนงานสาธารณสุข </t>
  </si>
  <si>
    <t xml:space="preserve">ค่าวัสดุ  อุปกรณ์ต่าง ๆ    ที่ไม่เข้าลักษณะและประเภทตามระเบียบวิธีการงบประมาณ  ฯลฯ      ตั้งจ่ายจากเงินรายได้    </t>
  </si>
  <si>
    <r>
      <t xml:space="preserve">ตั้งจ่ายจากเงินรายได้ </t>
    </r>
    <r>
      <rPr>
        <b/>
        <sz val="16"/>
        <rFont val="Angsana New"/>
        <family val="1"/>
      </rPr>
      <t xml:space="preserve">     ปรากฎในแผนงานสาธารณสุข (304)</t>
    </r>
  </si>
  <si>
    <t xml:space="preserve">บาท     เพื่อจ่ายเป็นค่าไปรษณีย์    ค่าโทรเลข    ค่าธนานัติ    ค่าซื้อดวงตราไปรษณียากร    ค่าเช่าตู้ไปรษณีย์   ฯลฯ    </t>
  </si>
  <si>
    <t>เพื่อสนับสนุน</t>
  </si>
  <si>
    <r>
      <t xml:space="preserve">คาร์บอน กระดาษไข ลวดเย็บกระดาษ  กาว  สมุดบัญชี  น้ำดื่มฯลฯ  ตั้งจ่ายจากเงินรายได้  </t>
    </r>
    <r>
      <rPr>
        <b/>
        <sz val="16"/>
        <rFont val="Angsana New"/>
        <family val="1"/>
      </rPr>
      <t>ปรากฏในแผนงานสาธารณสุข(271)</t>
    </r>
  </si>
  <si>
    <t>จัดซื้อแบตเตอรี่ ยางนอก  ยางใน สายไมล์  เพลา  ตลับลูกปืน  น้ำมันเบรค  ไขควง หม้อน้ำรถยนต์  ฟิล์มกรองแสง  เข็มขัด</t>
  </si>
  <si>
    <r>
      <t xml:space="preserve">นิรภัย    ชุดอุปกรณ์ไฟเลนท์  ฯลฯ   ตั้งจ่ายจากเงินรายได้     </t>
    </r>
    <r>
      <rPr>
        <b/>
        <sz val="16"/>
        <rFont val="Angsana New"/>
        <family val="1"/>
      </rPr>
      <t>ปรากฎในแผนงานสาธารณสุข  (275)</t>
    </r>
  </si>
  <si>
    <r>
      <t xml:space="preserve">ฯลฯ    </t>
    </r>
    <r>
      <rPr>
        <b/>
        <sz val="16"/>
        <rFont val="Angsana New"/>
        <family val="1"/>
      </rPr>
      <t xml:space="preserve">ตั้งจ่ายจากเงินอุดหนุนทั่วไป   </t>
    </r>
    <r>
      <rPr>
        <sz val="16"/>
        <rFont val="Angsana New"/>
        <family val="1"/>
      </rPr>
      <t xml:space="preserve"> </t>
    </r>
  </si>
  <si>
    <t>บาท เพื่อจ่ายเป็นเงินเดือนและปรับปรุง</t>
  </si>
  <si>
    <t>ขององค์การบริหารส่วนตำบล  ตั้งจ่ายจากเงินรายได้  ปรากฏในแผนงานเคหะและชุมชน  (103)</t>
  </si>
  <si>
    <t>1.2.1 ประเภท   เงินเดือนหรือเงินที่จ่ายเพิ่มให้แก่พนักงานจ้าง      ตั้งไว้</t>
  </si>
  <si>
    <t xml:space="preserve">ปรากฏในแผนงานเคหะและชุมชน </t>
  </si>
  <si>
    <t xml:space="preserve">แทนการปฏิบัติงานนอกเวลาราชการให้แก่พนักงานส่วนตำบลและพนักงานจ้าง         ตั้งจ่ายจากเงินรายได้ </t>
  </si>
  <si>
    <t>ขององค์การบริหารส่วนตำบล  ฯลฯ     ตั้งจ่ายจากเงินรายได้       ปรากฏในแผนงานเคหะและชุมชน</t>
  </si>
  <si>
    <t>เพื่อจ่ายเป็นค่าเช่าบ้าน</t>
  </si>
  <si>
    <t>ให้แก่พนักงานส่วนตำบล  ตั้งจ่ายจากเงินรายได้ ปรากฏในแผนงานเคหะและชุมชน (206)</t>
  </si>
  <si>
    <t>เพื่อจ่ายเป็นเงินช่วยเหลือ</t>
  </si>
  <si>
    <t>เพื่อจ่ายเป็นค่าเย็บหนังสือ</t>
  </si>
  <si>
    <t>เพื่อจ่ายเป็นค่าใช้จ่ายใน</t>
  </si>
  <si>
    <t>ปรากฏในแผนงานเคหะและชุมชน (271)</t>
  </si>
  <si>
    <t>บาท  คำชี้แจง ประมาณการไว้ต่ำกว่าปีที่ผ่านมา</t>
  </si>
  <si>
    <t>เพื่อจ่ายเป็นค่าจัดซื้อ</t>
  </si>
  <si>
    <t>ตั้งจ่ายจากเงินรายได้       ปรากฏในแผนงานเคหะและชุมชน  (276)</t>
  </si>
  <si>
    <t xml:space="preserve">น้ำมันดีเซล   น้ำมันก๊าด   น้ำมันเบนซิน  น้ำมันเตา  ถ่าน  แก๊สหุงต้ม   น้ำมันจารบี  น้ำมันเครื่อง  ฯลฯ         </t>
  </si>
  <si>
    <t xml:space="preserve"> เพื่อจ่ายเป็นค่ากระดาษ</t>
  </si>
  <si>
    <t>ภาพถ่ายดาวเทียม   ฯลฯ       ตั้งจ่ายจากเงินรายได้    ปรากฏในแผนงานเคหะและชุมชน  (279)</t>
  </si>
  <si>
    <t xml:space="preserve">เพื่อจ่ายเป็นค่าวัสดุ </t>
  </si>
  <si>
    <t xml:space="preserve">อุปกรณ์ ต่าง ๆ ที่ไม่เข้าลักษณะและประเภทตามระเบียบวิธีการงบประมาณ      ตั้งจ่ายจากเงินรายได้ </t>
  </si>
  <si>
    <t>-43-</t>
  </si>
  <si>
    <t>กรองแสง   เข็มขัดนิรภัย  ฯลฯ    ตั้งจ่ายจากเงินรายได้     ปรากฏในแผนงานเคหะและชุมชน  (275)</t>
  </si>
  <si>
    <r>
      <t>เงินเดือนประจำปีให้แก่พนักงานส่วนตำบลจำนวน5 อัตรา  ตั้งจ่ายจากเงินรายได้ ปรากฏในแผนงานเคหะและชุมชน</t>
    </r>
    <r>
      <rPr>
        <sz val="14"/>
        <rFont val="Angsana New"/>
        <family val="1"/>
      </rPr>
      <t>(102)</t>
    </r>
  </si>
  <si>
    <t>อื่น ๆ   เช่น  วัสดุต่าง    ฯลฯ    ตั้งจ่ายจากเงินรายได้      ปรากฏในแผนงานเคหะและชุมชน  (252)</t>
  </si>
  <si>
    <t>1.3.8 ประเภท   รายจ่ายเกี่ยวกับการรับรองและพิธีการ         ตั้งไว้</t>
  </si>
  <si>
    <t xml:space="preserve">1.3.21    ประเภท  วัสดุอื่น ๆ </t>
  </si>
  <si>
    <r>
      <t xml:space="preserve">CPU  เครื่องคอมพิวเตอร์ จำนวน  1   เครื่อง พร้อมเครื่องสำรองไฟ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</si>
  <si>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 xml:space="preserve">1.3.10.1  แผนงานการเกษตร (403)  </t>
  </si>
  <si>
    <t xml:space="preserve">(1)   โครงการส่งเสริมและฟื้นฟูอาชีพเกษตรกร  ตั้งไว้ </t>
  </si>
  <si>
    <t>(2)   โครงการรณรงค์การฉีดวัคซีน  ป้องกันโรคต่าง ๆ ในโค  กระบือ    ตั้งไว้</t>
  </si>
  <si>
    <t>(4)   โครงการส่งเสริมการใช้ปุ๋ยอินทรีย์และปุ๋ยชีวภาพ  ในการปลูกพืชของเกษตรกร     ตั้งไว้</t>
  </si>
  <si>
    <t>(5)   โครงการปลูกต้นไม้เฉลิมพระเกียรติ     ตั้งไว้</t>
  </si>
  <si>
    <t xml:space="preserve">1.3.10.2   แผนงานรักษาความสงบเรียบร้อยภายใน   </t>
  </si>
  <si>
    <t>(1)  โครงการพัฒนาศักยภาพอาสาสมัครป้องกันภัยฝ่ายพลเรือน  ประจำปี พ.ศ.  2553    ตั้งไว้</t>
  </si>
  <si>
    <t>(2)  โครงการฝึกซ้อมแผนป้องกันภัยให้ประชาชน  สถานศึกษา  อปพร. ประจำปี พ.ศ. 2553 ตั้งไว้</t>
  </si>
  <si>
    <t>(3)  โครงการป้องกันและลดอุบัติเหตุทางถนน  ประจำปี พ.ศ.  2553        ตั้งไว้</t>
  </si>
  <si>
    <t>(4)  สนับสนุนโครงการ 1 ตำบล 1ทีมกู้ภัย  ในการจัดหาอุปกรณ์กู้ชีพเบื้องต้น  ประจำปี 2553   ตั้งไว้</t>
  </si>
  <si>
    <t>1.3.10.3  แผนงานสังคมสงเคราะห์  (254)</t>
  </si>
  <si>
    <t>1.3.10.4  แผนงานบริหารงานทั่วไป</t>
  </si>
  <si>
    <t>งานด้านกฎหมาย</t>
  </si>
  <si>
    <t xml:space="preserve">(1)  โครงการอบรมอาสาสมัครชุมชนเข้มแข็งเอาชนะยาเสพติด    ตั้งไว้  </t>
  </si>
  <si>
    <t xml:space="preserve">(1)  โครงการอบรมและส่งเสริมการปกครองในระบอบประชาธิปไตย    ตั้งไว้  </t>
  </si>
  <si>
    <t>งานด้านยาเสพติด</t>
  </si>
  <si>
    <t xml:space="preserve">(2)  โครงการอบรมป้องกันการติดสารเสพติดในสถานศึกษา   ตั้งไว้  </t>
  </si>
  <si>
    <t xml:space="preserve">(3)  โครงการ Re - Xray  ผู้เสพ  ผู้ค้า  ผู้ติดยาเสพติดและเยาวชนกลุ่มเสี่ยง   ตั้งไว้  </t>
  </si>
  <si>
    <t xml:space="preserve">(4)  โครงการสนับสนุนศูนย์ปฏิบัติการต่อสู้เพื่อเอาชนะยาเสพติด    ตั้งไว้  </t>
  </si>
  <si>
    <t xml:space="preserve">(5)  โครงการฝึกอบรมอาสาสมัครตำรวจหมู่บ้าน   ตั้งไว้  </t>
  </si>
  <si>
    <t>2.1.2.3  อุปกรณ์เสียงไร้สาย  ในเขตตำบลบ้านใหม่</t>
  </si>
  <si>
    <t>รักษาหรือซ่อมแซมครุภัณฑ์  ค่าบำรุงรักษหรือซ่อมแซมที่ดินและสิ่งก่อสร้าง  ค่าบำรุงหรือซ่อมแซมทรัพย์สินอื่น ๆ  และ</t>
  </si>
  <si>
    <r>
      <t xml:space="preserve">รถบรรทุกขยะ  ฯลฯ   ตั้งจ่ายจากเงินรายได้ </t>
    </r>
    <r>
      <rPr>
        <b/>
        <sz val="16"/>
        <rFont val="Angsana New"/>
        <family val="1"/>
      </rPr>
      <t xml:space="preserve">    ปรากฎในแผนงานสาธารณสุข (252)</t>
    </r>
  </si>
  <si>
    <t>โครงการป้องกันและควบคุมโรคไข้เลือดออกและโรคติดต่อทั่วไป</t>
  </si>
  <si>
    <t>โครงการรณรงค์ป้องกันโรคพิษสุนัขบ้าและควบคุมประชากรสุนัข,แมว  ตั้งไว้</t>
  </si>
  <si>
    <t>โครงการพัฒนาคุณภาพชีวิตผู้พิการ</t>
  </si>
  <si>
    <t>โครงการอบรมสุขาภิบาลอาหาร</t>
  </si>
  <si>
    <t>โครงการสายสัมพันธ์แม่ลูก</t>
  </si>
  <si>
    <t>งานด้านสวัสดิการ</t>
  </si>
  <si>
    <t>ประกันสังคมสำหรับเงินค่าจ้างและเงินเพิ่มการครองชีพชั่วคราว  5%   จำนวน  2  อัตรา (ศูนย์พัฒนาเด็กเล็ก)</t>
  </si>
  <si>
    <r>
      <t xml:space="preserve">ตั้งจ่ายจากเงินอุดหนุนทั่วไป    </t>
    </r>
    <r>
      <rPr>
        <b/>
        <sz val="16"/>
        <rFont val="Angsana New"/>
        <family val="1"/>
      </rPr>
      <t>ปรากฏในแผนงานงบกลาง</t>
    </r>
  </si>
  <si>
    <t xml:space="preserve">1.3.12  ประเภท  วัสดุเชื้อเพลิงและหล่อลื่น </t>
  </si>
  <si>
    <t xml:space="preserve">1.3.13 ประเภทวัสดุวิทยาศาสตร์หรือการแพทย์ </t>
  </si>
  <si>
    <t>1.3.14  ประเภท  วัสดุคอมพิวเตอร์</t>
  </si>
  <si>
    <t xml:space="preserve">1.3.15 ประเภท  วัสดุอื่น ๆ  </t>
  </si>
  <si>
    <t xml:space="preserve">บาท  โดยในส่วนของรายได้ที่องค์การบริหารส่วนตำบลจัดเก็บเอง              จะได้ปรับปรุงการจัดเก็บให้มีประสิทธิภาพมากยิ่งขึ้น </t>
  </si>
  <si>
    <t xml:space="preserve">ในปีงบประมาณ พ.ศ.2553 องค์การบริหารส่วนตำบลบ้านใหม่ ได้ประมาณการรายรับไว้ จำนวนเงิน   </t>
  </si>
  <si>
    <t>บริหารส่วนตำบลตลอดปีงบประมาณ  พ.ศ. 2553  จึงเสนอร่างข้อบัญญัติงบประมาณรายจ่ายประจำปีงบประมาณ</t>
  </si>
  <si>
    <t>พ.ศ. 2553  เพื่อสมาชิกสภาพิจารณาเห็นชอบต่อไป</t>
  </si>
  <si>
    <t>งบประมาณรายจ่ายประจำปีงบประมาณ  พ.ศ. 2553</t>
  </si>
  <si>
    <t xml:space="preserve">       โดยที่เป็นการสมควรตั้งงบประมาณรายจ่ายประจำปีงบประมาณ  พ.ศ.  2553  อาศัยอำนาจตามความในพระราชบัญญัติ</t>
  </si>
  <si>
    <r>
      <t>ข้อ 1.</t>
    </r>
    <r>
      <rPr>
        <sz val="15"/>
        <rFont val="Angsana New"/>
        <family val="1"/>
      </rPr>
      <t xml:space="preserve">  ข้อบังคับตำบลนี้เรียกว่า  ข้อบัญญัติงบประมาณรายจ่ายประจำปีงบประมาณ  พ.ศ. 2553</t>
    </r>
  </si>
  <si>
    <r>
      <t>ข้อ 2</t>
    </r>
    <r>
      <rPr>
        <sz val="15"/>
        <rFont val="Angsana New"/>
        <family val="1"/>
      </rPr>
      <t>.  ข้อบัญญัติตำบลนี้ให้ใช้บังคับตั้งแต่วันที่  1  ตุลาคม  พ.ศ. 2552  เป็นต้นไป</t>
    </r>
  </si>
  <si>
    <r>
      <t>ข้อ 3.</t>
    </r>
    <r>
      <rPr>
        <sz val="15"/>
        <rFont val="Angsana New"/>
        <family val="1"/>
      </rPr>
      <t xml:space="preserve">  งบประมาณรายจ่ายประจำปีงบประมาณ  พ.ศ. 2553  ให้ตั้งจ่ายเป็นจำนวน   </t>
    </r>
    <r>
      <rPr>
        <b/>
        <sz val="15"/>
        <rFont val="Angsana New"/>
        <family val="1"/>
      </rPr>
      <t xml:space="preserve">รวมทั้งสิ้น     </t>
    </r>
  </si>
  <si>
    <t>ประจำปีงบประมาณ  พ.ศ. 2553</t>
  </si>
  <si>
    <t>งบประมาณรายจ่ายประจำปีงบประมาณ พ.ศ.2553</t>
  </si>
  <si>
    <r>
      <t xml:space="preserve">ปรากฎในแผนงานสาธารณสุข (253)  </t>
    </r>
    <r>
      <rPr>
        <sz val="16"/>
        <rFont val="Angsana New"/>
        <family val="1"/>
      </rPr>
      <t xml:space="preserve"> เช่น</t>
    </r>
  </si>
  <si>
    <t>1. โรงเรียนชุมชนบ้านศีรษะละเลิง</t>
  </si>
  <si>
    <t>2. โรงเรียนบ้านภูเขาลาด</t>
  </si>
  <si>
    <t>3. โรงเรียนบ้านมะขามเฒ่า(เปรมประชารัฐวิทยา)</t>
  </si>
  <si>
    <t>4. โรงเรียนบ้านยางน้อยหัวสิบ</t>
  </si>
  <si>
    <t xml:space="preserve">         1.5.1  ประเภท  อาหารกลางวัน</t>
  </si>
  <si>
    <t>ตั้งไว้  รวม</t>
  </si>
  <si>
    <t>1.4.4 ประเภท ค่าบริการด้านโทรคมนาคม</t>
  </si>
  <si>
    <t xml:space="preserve">   1.1 หมวดเงินเดือนและค่าจ้างประจำ</t>
  </si>
  <si>
    <t xml:space="preserve">  ตั้งไว้  รวม</t>
  </si>
  <si>
    <t xml:space="preserve">           1.1.1 ประเภท  เงินเดือนพนักงานส่วนตำบล</t>
  </si>
  <si>
    <t xml:space="preserve">           1.1.2 ประเภท  เงินเพิ่มต่างๆ</t>
  </si>
  <si>
    <t>1.1.2 ประเภท  เงินเพิ่มต่าง ๆ</t>
  </si>
  <si>
    <t>ข้อบัญญัติงบประมาณรายจ่าย</t>
  </si>
  <si>
    <t xml:space="preserve">1.1.2 ประเภท  เงินเดือนพนักงานส่วนตำบล  </t>
  </si>
  <si>
    <t>1.1.3  ประเภท  เงินเพิ่มต่าง ๆ    ตั้งไว้</t>
  </si>
  <si>
    <t>1.1.4  ประเภท  เงินเดือน/ค่าตอบแทนเลขานุการ   ตั้งไว้</t>
  </si>
  <si>
    <t>หวายแชร์บอล   ตาข่ายกีฬา   นกหวีด  นาฬิกาจับเวลา  ลูกทุ่มน้ำหนัก  เสาตาข่ายกีฬา   ห่วงบาสเก็บบอลเหล็กให้กับหมู่บ้าน</t>
  </si>
  <si>
    <t>ปรากฎในแผนงานสาธารณสุข (102)</t>
  </si>
  <si>
    <t xml:space="preserve">เงินเดือนและปรับปรุงเงินเดือนประจำปีให้แก่พนักงานส่วนตำบล จำนวน  3   อัตรา     ตั้งจ่ายจากเงินรายได้  </t>
  </si>
  <si>
    <t xml:space="preserve"> เพื่อจ่ายเป็นเงิน</t>
  </si>
  <si>
    <t>เพิ่มการครองชีพแก่พนักงานส่วนตำบลและเงินประโยชน์ตอบแทนอื่นเป็นกรณีพิเศษให้แก่พนักงานส่วนตำบลและพนักงาน</t>
  </si>
  <si>
    <t>เนื่องจากคาดว่าจะได้รับการจัดสรรมากขึ้น</t>
  </si>
  <si>
    <t xml:space="preserve">จะได้รับการจัดสรร </t>
  </si>
  <si>
    <t>บาท คำชี้แจง ประมาณการไว้เนื่องจากคาดว่าจะได้รับการจัดสรร</t>
  </si>
  <si>
    <t>เนื่องจากคาดว่าจะได้รับการจัดสรรเพิ่มขึ้น</t>
  </si>
  <si>
    <t xml:space="preserve">1.2 ค่าธรรมเนียมเกี่ยวกับใบอนุญาตการพนัน </t>
  </si>
  <si>
    <t>บาท คำชี้แจงประมาณการไว้</t>
  </si>
  <si>
    <t>เท่ากับปีที่ผ่านมา</t>
  </si>
  <si>
    <t>เนื่องจากคาดว่าจะเก็บได้</t>
  </si>
  <si>
    <t>เนื่องจากคาดว่าจะได้รับ</t>
  </si>
  <si>
    <t>รายจ่ายงบกลาง</t>
  </si>
  <si>
    <t>1.3.9 ประเภท  รายจ่ายเกี่ยวเนื่องกับการปฏิบัติราชการที่ไม่เข้าลักษณะรายจ่ายหมวดอื่น ๆ    ตั้งไว้</t>
  </si>
  <si>
    <t>บาท  คำชี้แจง ประมาณการไว้สูงกว่าปี</t>
  </si>
  <si>
    <t>จะเก็บได้</t>
  </si>
  <si>
    <t>บาท คำชี้แจง ประมาณการไว้เนื่องจากคาดว่า</t>
  </si>
  <si>
    <t>ที่ผ่านมาเนื่องจากคาดว่าจะไดรับมากขึ้น</t>
  </si>
  <si>
    <t>หน่วยงานรับผิดชอบ</t>
  </si>
  <si>
    <t xml:space="preserve"> เงินสมทบกองทุนประกันสังคม</t>
  </si>
  <si>
    <t>ก. หมวดรายได้</t>
  </si>
  <si>
    <t>1.1 ค่าจำหน่ายน้ำจากมาตรวัดน้ำ</t>
  </si>
  <si>
    <t>1.2 ค่าจำหน่ายน้ำจากท่อธาร</t>
  </si>
  <si>
    <t>1.3 ค่าเช่ามาตรวัดน้ำ</t>
  </si>
  <si>
    <t>ชั่วคราวแก่พนักงานส่วนตำบล   และเงินประโยชน์ตอบแทนอื่นเป็นกรณีพิเศษให้แก่พนักงานส่วนตำบล   และพนักงาน</t>
  </si>
  <si>
    <t>จ้างของพนักงานจ้างขององค์การบริหารส่วนตำบลบ้านใหม่   ตั้งจ่ายจากเงินรายได้  ปรากฏในแผนงานการพาณิชย์  (103)</t>
  </si>
  <si>
    <t xml:space="preserve">ค่าเบี้ยเลี้ยงในการเดินทาง ค่าพาหนะ ค่าเช่าที่พัก  ค่าเบี้ยเลี้ยงพยานหรือผู้ต้องหา  ค่าของขวัญ  ของรางวัล หรือเงินรางวัล  </t>
  </si>
  <si>
    <t>ค่าพวงมาลัย ช่อดอกไม้  กระเช้าดอกไม้  และพวงมาลา  ค่าชดใช้ค่าเสียหาย  หรือค่าสินไหมทดแทน  เงินช่วยเหลือพนัก</t>
  </si>
  <si>
    <t>จัดซื้อกระดาษ หมึก  ดินสอ  ปากกา ไม้บรรทัด  ยางลบ คลิป เป๊ก  เข็มหมุด  เทป พีวีซีแบบใส  กระดาษคาร์บอน  กระดาษ</t>
  </si>
  <si>
    <t>ยางนอก  ยางใน  สายไมล์  เพลา  ตลับลูกปืน  น้ำมันเบรก   ฯลฯ   ตั้งจ่ายจากเงินรายได้ ปรากฏในแผนงานการพาณิชย์ (275)</t>
  </si>
  <si>
    <t xml:space="preserve">เลเซอร์   แผ่นกรองแสง    กระดาษต่อเนื่อง   แผงแป้นพิมพ์   เครื่องกระจายสัญญาณ  ฯลฯ        ตั้งจ่ายจากเงินรายได้  </t>
  </si>
  <si>
    <t>ข้อมูล   เทปบันทึกข้อมูล  หัวพิมพ์หรือแถบพิมพ์สำหรับเครื่องพิมพ์คอมพิวเตอร์  ตลับผงหมึกสำหรับเครื่องพิมพ์แบบ</t>
  </si>
  <si>
    <t>หรือโทรสาร ค่าวิทยุสื่อสาร ค่าใช้จ่ายเกี่ยวกับการใช้ระบบอินเตอร์เน็ต และค่าสื่อสารอื่น ๆ และให้หมายความรวมถึงค่าใช้</t>
  </si>
  <si>
    <t>องค์การบริหารส่วนตำบล  ฯลฯ     ตั้งจ่ายจากเงินรายได้      ปรากฏในแผนงานการพาณิชย์ (305)</t>
  </si>
  <si>
    <t xml:space="preserve">เช่น ค่าเบี้ยเลี้ยงในการเดินทาง  ค่าพาหนะ   ค่าเช่าที่พัก  ค่าเบี้ยเลี้ยงพยานหรือผู้ต้องหา  ค่าของขวัญ ของรางวัลหรือเงินรางวัล </t>
  </si>
  <si>
    <t xml:space="preserve">  บาท   เพื่อจ่ายเป็นค่าฟิวส์   เข็มขัดรัด</t>
  </si>
  <si>
    <r>
      <t xml:space="preserve">ปรากฏในแผนงานบริหารงานทั่วไป </t>
    </r>
    <r>
      <rPr>
        <sz val="16"/>
        <color indexed="8"/>
        <rFont val="Angsana New"/>
        <family val="1"/>
      </rPr>
      <t xml:space="preserve"> (279)  </t>
    </r>
    <r>
      <rPr>
        <b/>
        <sz val="16"/>
        <color indexed="8"/>
        <rFont val="Angsana New"/>
        <family val="1"/>
      </rPr>
      <t xml:space="preserve">   </t>
    </r>
  </si>
  <si>
    <r>
      <t xml:space="preserve">โปสเตอร์    พู่กันและสี   ฟิล์ม    ฟิล์มสไลด์  แถบบันทึกเสียงหรือภาพ  ฯลฯ       ตั้งจ่ายจากเงินรายได้ </t>
    </r>
    <r>
      <rPr>
        <b/>
        <sz val="16"/>
        <color indexed="8"/>
        <rFont val="Angsana New"/>
        <family val="1"/>
      </rPr>
      <t xml:space="preserve"> </t>
    </r>
  </si>
  <si>
    <t xml:space="preserve"> บาท เพื่อจ่ายเป็นเงินเพิ่มการครองชีพ</t>
  </si>
  <si>
    <t>ชั่วคราวแก่พนักงานส่วนตำบล และเงินประโยชน์ตอบแทนอื่นเป็นกรณีพิเศษให้แก่พนักงานส่วนตำบลและพนักงานจ้าง</t>
  </si>
  <si>
    <t xml:space="preserve">   บาท  เพื่อจ่ายเป็น</t>
  </si>
  <si>
    <t xml:space="preserve">บาท เพื่อจ่ายเป็นเงินตอบแทนผู้ปฏิบัติงานด้านความเจ็บป่วยนอกเวลาราชการ และในวันหยุดราชการ เงินตอบแทนเจ้า </t>
  </si>
  <si>
    <t>หน้าที่ในการเลือกตั้ง เงินรางวัล เงินทำขวัญฝ่าอันตรายเป็นครั้งคราว เงินตอบแทนคณะกรรมการดำเนินการจัดหาพัสดุ</t>
  </si>
  <si>
    <t>บาท เพื่อจ่ายเป็นค่าตอบ</t>
  </si>
  <si>
    <t>รักษาพยาบาลให้แก่พนักงานส่วนตำบลและพนักงานจ้าง ตั้งจ่ายจากเงินรายได้ ปรากฏในแผนงานเคหะและชุมชน(208)</t>
  </si>
  <si>
    <t>หรือเข้าปกหนังสือ  ค่าซักฟอก ค่าตักสิ่งปฏิกูล  ค่าระวางบรรทุก ค่าเช่าทรัพย์สิน ค่าโฆษณาและเผยแพร่ค่าธรรมเนียม</t>
  </si>
  <si>
    <t>ซึ่งคาดว่าจะสามารถไปจัดทำบริการสาธารณะด้านต่าง  ๆ    ให้มีประสิทธิภาพยิ่งขึ้น ซึ่งการจัดทำงบประมาณขององค์การบริหาร</t>
  </si>
  <si>
    <t>2. แผนงานการรักษาความสงบภายใน</t>
  </si>
  <si>
    <t xml:space="preserve">  เพื่อจ่าย</t>
  </si>
  <si>
    <t>เพื่อจ่ายเป็นค่า</t>
  </si>
  <si>
    <t>1.4.3 ประเภท  ค่าไปรษณีย์    โทรเลข    ธนานัติ    ค่าซื้อดวงตราไปรษณียากร    ค่าเช่าตู้ไปรษณีย์   ตั้งไว้</t>
  </si>
  <si>
    <t>1.4.5 ประเภทค่าน้ำดิบ</t>
  </si>
  <si>
    <t>1. สถานะการคลัง</t>
  </si>
  <si>
    <t xml:space="preserve">ค่ารักษาพยาบาลให้แก่พนักงานส่วนตำบล  พนักงานจ้าง คณะผู้บริหารและผู้มีสิทธิเบิกจากองค์การบริหารส่วนตำบล </t>
  </si>
  <si>
    <t>ตั้งจ่ายจากเงินรายได้      ปรากฏในแผนงานการพาณิชย์  (208)</t>
  </si>
  <si>
    <t xml:space="preserve">         1.3.5 ประเภท  เงินช่วยเหลือค่ารักษาพยาบาล            ตั้งไว้  </t>
  </si>
  <si>
    <t xml:space="preserve">         1.3.6 ประเภท  รายจ่ายเพื่อให้ได้มาซึ่งบริการ            ตั้งไว้  </t>
  </si>
  <si>
    <t xml:space="preserve">         1.3.7 ประเภท  รายจ่ายเพื่อบำรุงรักษาหรือซ่อมแซมทรัพย์สิน   ตั้งไว้  รวม</t>
  </si>
  <si>
    <t xml:space="preserve">         1.3.8 ประเภท  รายจ่ายเกี่ยวกับการรับรองและพิธีการ   ตั้งไว้  รวม</t>
  </si>
  <si>
    <t xml:space="preserve">         1.3.9 ประเภทรายจ่ายเกี่ยวเนื่องกับการปฏิบัติราชการที่ไม่เข้าลักษณะรายจ่ายหมวดอื่น ๆ    ตั้งไว้   </t>
  </si>
  <si>
    <t>1.3.9.1   ค่าใช้จ่ายในการเดินทางไปราชการในอาณาจักร  เช่น  ค่าเบี้ยเลี้ยงในการเดินทาง   ค่าพาหนะ  ค่าเช่าที่พัก</t>
  </si>
  <si>
    <t>1.3.9.2  ค่าอาหารกลางวัน ศูนย์พัฒนาเด็กเล็ก  ตั้งไว้</t>
  </si>
  <si>
    <t>1.3.9.3  ค่าวัสดุการศึกษาศูนย์พัฒนาเด็กเล็ก  อัตราเด็กคนละ  600  บาท/ปี  ตั้งไว้</t>
  </si>
  <si>
    <t>1.3.9.4  ค่าพาหนะนำส่งเด็กไปสถานพยาบาล (10 บาท/คน/ปี  จำนวน 55 คน )ตั้งไว้</t>
  </si>
  <si>
    <t>1.3.9.5  ค่าใช้จ่ายในการพัฒนาผู้ดูแลเด็ก (คนละ 3,000 บาท/ปี  จำนวน 2 คน)  ตั้งไว้</t>
  </si>
  <si>
    <t xml:space="preserve">         1.3.10 ประเภท  ค่าวัสดุสำนักงาน                     ตั้งไว้    รวม</t>
  </si>
  <si>
    <t xml:space="preserve">         1.3.11 ประเภท  วัสดุไฟฟ้าและวิทยุ                 ตั้งไว้    รวม</t>
  </si>
  <si>
    <t xml:space="preserve">         1.3.12 ประเภท  วัสดุงานบ้านงานครัว            ตั้งไว้    รวม</t>
  </si>
  <si>
    <t xml:space="preserve">         1.3.13 ประเภท  ค่าวัสดุโฆษณาและเผยแพร่   ตั้งไว้   รวม</t>
  </si>
  <si>
    <t xml:space="preserve">         1.3.14 ประเภท  วัสดุกีฬา                                 ตั้งไว้   รวม</t>
  </si>
  <si>
    <t xml:space="preserve">         1.3.15 ประเภท  วัสดุคอมพิวเตอร์                   ตั้งไว้    รวม</t>
  </si>
  <si>
    <t xml:space="preserve">         1.3.16 ประเภท  ค่าอาหารเสริม(นม)                     ตั้งไว้    รวม</t>
  </si>
  <si>
    <t xml:space="preserve">                      1.3.16.1  เงินอาหารเสริม (นม) ศูนย์พัฒนาเด็กเล็ก    ตั้งไว้</t>
  </si>
  <si>
    <t xml:space="preserve">                      1.3.16.2  เงินค่าอาหารเสริม (นม) โรงเรียนสังกัด สพฐ.   ตั้งไว้</t>
  </si>
  <si>
    <t xml:space="preserve">         1.3.17 ประเภท  วัสดุอื่นๆ                   ตั้งไว้   รวม</t>
  </si>
  <si>
    <t xml:space="preserve">เป็นค่าตอบแทน     และค่าตอบแทนพิเศษพนักงานจ้าง องค์การบริหารส่วนตำบล   พนักงานจ้างตามภารกิจ  จำนวน  1   คน    </t>
  </si>
  <si>
    <t>พนักงานจ้างทั่วไป  จำนวน  5  คนตั้งจ่ายจากเงินรายได้    ปรากฏในแผนงานการพาณิชย์ (130)</t>
  </si>
  <si>
    <t xml:space="preserve">เป็นเงินเดือน หรือเงินที่จ่ายเพิ่มให้แก่พนักงานจ้างขององค์การบริหารส่วนตำบล  พนักงานจ้างตามภารกิจ  จำนวน  3  อัตรา </t>
  </si>
  <si>
    <r>
      <t xml:space="preserve"> จำนวน  2    อัตรา   ของศูนย์พัฒนาเด็กเล็ก   ตั้งจ่ายจากเงินอุดหนุนทั่วไป</t>
    </r>
    <r>
      <rPr>
        <b/>
        <sz val="16"/>
        <rFont val="Angsana New"/>
        <family val="1"/>
      </rPr>
      <t xml:space="preserve">   ปรากฏในแผนงานการศึกษา (130) </t>
    </r>
  </si>
  <si>
    <t>(1)  ค่าจัดเก็บข้อมูล  และบันทึกข้อมูล  จปฐ.  จำนวน  3,200  เล่ม   ตั้งไว้</t>
  </si>
  <si>
    <t>(2)  โครงการจ้างนักเรียน  นักศึกษา ทำงานช่วงปิดภาคฤดูร้อน  จำนวน  12  คน  22  วัน  ตั้งไว้</t>
  </si>
  <si>
    <t xml:space="preserve">(3)  โครงการบ้านท้องถิ่นไทย  เทิดไท้องค์ราชันย์   ตั้งไว้ </t>
  </si>
  <si>
    <t xml:space="preserve">(4)  โครงการส่งเสริมกลุ่มอาชีพสตรี  แม่บ้าน โดยใช้วัตถุดิบในพื้นที่    ตั้งไว้ </t>
  </si>
  <si>
    <t xml:space="preserve">(5)  โครงการส่งเสริมอาชีพชมรมผู้สูงอายุ   ตั้งไว้ </t>
  </si>
  <si>
    <t xml:space="preserve">(6)  โครงการออกเยี่ยมบ้านผู้สูงอายุ  คนพิการ (ซื้อยาสามัญ)  150  ครัวเรือน   ตั้งไว้ </t>
  </si>
  <si>
    <t xml:space="preserve">(7)  โครงการทำป้ายสัญลักษณ์สำหรับคนพิการ / ผู้สูงอายุ   ตั้งไว้ </t>
  </si>
  <si>
    <t xml:space="preserve">(8)  โครงการยุติความรุนแรงต่อเด็ก  สตรี  และครอบครัว  ตั้งไว้ </t>
  </si>
  <si>
    <r>
      <t xml:space="preserve">(9)  โครงการจัดตั้งและการดำเนินงานศูนย์พัฒนาครอบครัวในชุมชน </t>
    </r>
    <r>
      <rPr>
        <b/>
        <sz val="14"/>
        <color indexed="8"/>
        <rFont val="Angsana New"/>
        <family val="1"/>
      </rPr>
      <t xml:space="preserve"> (ตั้งจ่ายจากเงินอุดหนุนทั่วไป) </t>
    </r>
    <r>
      <rPr>
        <sz val="14"/>
        <color indexed="8"/>
        <rFont val="Angsana New"/>
        <family val="1"/>
      </rPr>
      <t xml:space="preserve"> ตั้งไว้ </t>
    </r>
  </si>
  <si>
    <t>1.3.5 ประเภท  เงินช่วยเหลือค่ารักษาพยาบาล  ตั้งไว้</t>
  </si>
  <si>
    <t>1.3.11 ประเภท  วัสดุไฟฟ้าและวิทยุ                   ตั้งไว้              20,000   บาท      เพื่อจ่ายเป็นค่าฟิวส์ เข็มขัดรัดสายไฟฟ้า</t>
  </si>
  <si>
    <t>บาท     เพื่อจ่ายเป็นค่าจัดซื้อ</t>
  </si>
  <si>
    <t>เทปพันสายไฟฟ้า  สายไฟฟ้า  ปลั๊กไฟฟ้า  สวิตช์ไฟฟ้า  หลอดไฟฟ้า  หลอดวิทยุ  ทรานซิตเตอร์  และชิ้นส่วนวิทยุ  ลูกถ้วย</t>
  </si>
  <si>
    <t>1.3.12 ประเภท  วัสดุงานบ้านงานครัว</t>
  </si>
  <si>
    <t>1.3.13 ประเภท  วัสดุยานพาหนะและขนส่ง  ตั้งไว้</t>
  </si>
  <si>
    <t xml:space="preserve">1.3.14 ประเภท  วัสดุเชื้อเพลิงและหล่อลื่น </t>
  </si>
  <si>
    <t>1.3.15 ประเภทวัสดุโฆษณาและเผยแพร่</t>
  </si>
  <si>
    <t>1.3.16  ประเภท  วัสดุคอมพิวเตอร์</t>
  </si>
  <si>
    <t xml:space="preserve">1.  รายจ่ายประจำ    ตั้งไว้  </t>
  </si>
  <si>
    <t xml:space="preserve">1.1  หมวดเงินเดือนและค่าจ้างประจำ  </t>
  </si>
  <si>
    <t xml:space="preserve">1.4  หมวดค่าสาธารณูปโภค  </t>
  </si>
  <si>
    <t>ส่วนการศึกษา</t>
  </si>
  <si>
    <t>องค์การบริหารส่วนตำบลบ้านใหม่</t>
  </si>
  <si>
    <t>อำเภอเมืองนครราชสีมา   จังหวัดนครราชสีมา</t>
  </si>
  <si>
    <t>รายจ่ายจำแนกตามหน่วยงาน</t>
  </si>
  <si>
    <t>เพื่อจ่ายเป็นค่าจัดซื้อ แบตเตอรี่</t>
  </si>
  <si>
    <t>1.5 ผลประโยชน์ตอบแทนอื่น ๆ จากค่าตรวจ</t>
  </si>
  <si>
    <t>1.6 ผลประโยชน์ตอบแทนอื่น ๆ จากค่าปรับ</t>
  </si>
  <si>
    <t>1.7 ผลประโยชน์ตอบแทนอื่น ๆ จากเบ็ดเตล็ด</t>
  </si>
  <si>
    <t>1.8  เงินที่งบประมาณทั่วไปช่วยเหลืองบประมาณ</t>
  </si>
  <si>
    <t>เฉพาะการ</t>
  </si>
  <si>
    <t xml:space="preserve">บาท    </t>
  </si>
  <si>
    <t xml:space="preserve"> บาท   เพื่อจ่ายเป็นค่าเบี้ยประชุมให้แก่</t>
  </si>
  <si>
    <t xml:space="preserve">    บาท    </t>
  </si>
  <si>
    <t xml:space="preserve">   บาท   </t>
  </si>
  <si>
    <t>โครงการ ดังนี้</t>
  </si>
  <si>
    <t>บาท    เพื่อตั้งจ่ายตาม</t>
  </si>
  <si>
    <r>
      <t xml:space="preserve">บริหารส่วนตำบล   รองนายกองค์การบริหารส่วนตำบล  รวม  3  คน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ปรากฎในแผนงานบริหารงาน</t>
    </r>
  </si>
  <si>
    <t>ทั่วไป  (101)</t>
  </si>
  <si>
    <t>บริหารงานทั่วไป (102)</t>
  </si>
  <si>
    <t xml:space="preserve">   บาท  เพื่อจ่ายเป็นเงินประจำตำแหน่ง นักบริหารงาน</t>
  </si>
  <si>
    <r>
      <t xml:space="preserve">บริหารส่วนตำบล  เช่น  เงินโบนัส  ตั้งจ่ายจากเงินรายได้  </t>
    </r>
    <r>
      <rPr>
        <b/>
        <sz val="16"/>
        <color indexed="8"/>
        <rFont val="Angsana New"/>
        <family val="1"/>
      </rPr>
      <t xml:space="preserve">ปรากฎในแผนงานบริหารทั่วไป  (103)  </t>
    </r>
  </si>
  <si>
    <t xml:space="preserve"> อบต. (ปลัด  อบต.)  และเงินประโยชน์ตอบแทนอื่นเป็นกรณีพิเศษให้แก่พนักงานส่วนตำบลและลูกจ้างขององค์การ</t>
  </si>
  <si>
    <r>
      <t xml:space="preserve">เลขานุการนายกองค์การบริหารส่วนตำบล  จำนวน  1  คน 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ปรากฎในแผนงานบริหารงานทั่วไป  (106)</t>
    </r>
  </si>
  <si>
    <t>เพื่อจ่ายเป็นเงินเดือนหรือเงินที่จ่ายเพิ่มให้แก่พนักงานจ้างตามภารกิจประจำศูนย์  อปพร. ขององค์การบริหารส่วนตำบล</t>
  </si>
  <si>
    <t xml:space="preserve"> บาท</t>
  </si>
  <si>
    <r>
      <t>แผนงานบริหารงานทั่วไป</t>
    </r>
    <r>
      <rPr>
        <sz val="16"/>
        <color indexed="8"/>
        <rFont val="Angsana New"/>
        <family val="1"/>
      </rPr>
      <t xml:space="preserve">    (204)</t>
    </r>
  </si>
  <si>
    <r>
      <t xml:space="preserve">สมาชิกสภาองค์การบริหารส่วนตำบล  คณะกรรมการต่าง ๆ  ที่แต่งตั้งโดยมติสภา อบต.   ตั้งจ่ายจากเงินรายได้      </t>
    </r>
    <r>
      <rPr>
        <b/>
        <sz val="16"/>
        <color indexed="8"/>
        <rFont val="Angsana New"/>
        <family val="1"/>
      </rPr>
      <t>ปรากฏใน</t>
    </r>
  </si>
  <si>
    <r>
      <t xml:space="preserve">ค่าตอบแทนการปฎิบัติงานนอกเวลาราชการให้แก่พนักงานส่วนตำบลและลูกจ้าง      ตั้งจ่ายจากเงินรายได้   </t>
    </r>
    <r>
      <rPr>
        <b/>
        <sz val="16"/>
        <color indexed="8"/>
        <rFont val="Angsana New"/>
        <family val="1"/>
      </rPr>
      <t>ปรากฏในแผนงาน</t>
    </r>
  </si>
  <si>
    <r>
      <t xml:space="preserve">พนักงานส่วนตำบล   ตั้งจ่ายจากเงินรายได้     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 </t>
    </r>
    <r>
      <rPr>
        <sz val="16"/>
        <color indexed="8"/>
        <rFont val="Angsana New"/>
        <family val="1"/>
      </rPr>
      <t>(206)</t>
    </r>
  </si>
  <si>
    <t xml:space="preserve">    บาท     เพื่อจ่ายเป็นค่าเช่าบ้านให้แก่</t>
  </si>
  <si>
    <r>
      <t xml:space="preserve">การศึกษาบุตรให้แก่พนักงานส่วนตำบล  และคณะผู้บริหาร   ตั้งจ่ายจากเงินรายได้   </t>
    </r>
    <r>
      <rPr>
        <b/>
        <sz val="16"/>
        <color indexed="8"/>
        <rFont val="Angsana New"/>
        <family val="1"/>
      </rPr>
      <t>ปรากฏในแผนงานบริหารงานทั่วไป (207)</t>
    </r>
  </si>
  <si>
    <r>
      <t xml:space="preserve">ค่ารักษาพยาบาลให้แก่พนักงานส่วนตำบล คณะผู้บริหารและผู้มีสิทธิ์เบิกจาก อบต.    ตั้งจ่ายจากเงินรายได้   </t>
    </r>
    <r>
      <rPr>
        <b/>
        <sz val="16"/>
        <color indexed="8"/>
        <rFont val="Angsana New"/>
        <family val="1"/>
      </rPr>
      <t>ปรากฏในแผนงาน</t>
    </r>
  </si>
  <si>
    <t>บริหารงานทั่วไป    (208)</t>
  </si>
  <si>
    <t xml:space="preserve">   บาท      เพื่อจ่ายเป็นค่าเย็บหนังสือหรือ</t>
  </si>
  <si>
    <r>
      <t xml:space="preserve">ทรัพย์สินอื่น ๆ  เช่น  วัสดุต่าง ๆ   ฯลฯ       ตั้งจ่ายจากเงินรายได้       </t>
    </r>
    <r>
      <rPr>
        <b/>
        <sz val="16"/>
        <color indexed="8"/>
        <rFont val="Angsana New"/>
        <family val="1"/>
      </rPr>
      <t>ปรากฏในแผนงานบริหารงานทั่วไป  (252)</t>
    </r>
  </si>
  <si>
    <t>ฝึกอบรมและสัมนา  ฯลฯ    เป็นเงิน</t>
  </si>
  <si>
    <r>
      <t xml:space="preserve">ตั้งจ่ายจากเงินรายได้  </t>
    </r>
    <r>
      <rPr>
        <b/>
        <sz val="16"/>
        <color indexed="8"/>
        <rFont val="Angsana New"/>
        <family val="1"/>
      </rPr>
      <t>ปรากฏในแผนงานบริหารงาน</t>
    </r>
  </si>
  <si>
    <t>1.6 ภาษีมูลค่าเพิ่ม  1 ใน 9</t>
  </si>
  <si>
    <t>1.9 ค่าธรรมเนียมป่าไม้</t>
  </si>
  <si>
    <r>
      <t xml:space="preserve">2.1.3  </t>
    </r>
    <r>
      <rPr>
        <b/>
        <sz val="16"/>
        <color indexed="8"/>
        <rFont val="Angsana New"/>
        <family val="1"/>
      </rPr>
      <t>ประเภทครุภัณฑ์คอมพิวเตอร์</t>
    </r>
  </si>
  <si>
    <t>2.1.3.1  คอมพิวเตอร์</t>
  </si>
  <si>
    <r>
      <t xml:space="preserve">2.1.4  </t>
    </r>
    <r>
      <rPr>
        <b/>
        <sz val="16"/>
        <color indexed="8"/>
        <rFont val="Angsana New"/>
        <family val="1"/>
      </rPr>
      <t>ประเภทครุภัณฑ์โฆษณาและเผยแพร่</t>
    </r>
  </si>
  <si>
    <t>2.1.4.1  กล้องถ่ายภาพนิ่ง  ระบบดิจิตอล</t>
  </si>
  <si>
    <t>2.1.1.1  ตู้เก็บเอกสารชนิดแบ่งช่อง</t>
  </si>
  <si>
    <t>ชนิดแบ่งช่อง  คุณสมบัติมาตรฐาน มอก.  จัดซื้อตามราคาท้องถิ่นเพื่อความเหมาะสมในการใช้งาน  จำนวน  1  หลัง</t>
  </si>
  <si>
    <t>ตั้งจ่ายจากเงินรายได้     ปรากฏในแผนงานบริหารงานทั่วไป  (451)</t>
  </si>
  <si>
    <t>2.1.1.2  ตู้เหล็ก  4  ชั้น แบบแขวน</t>
  </si>
  <si>
    <t xml:space="preserve">  บาท   เพื่อจ่ายเป็นค่าจัดซื้อตู้เก็บเอกสาร</t>
  </si>
  <si>
    <t xml:space="preserve">  บาท   เพื่อจ่ายเป็นค่าจัดซื้อตู้เหล็ก  4  ชั้น</t>
  </si>
  <si>
    <t xml:space="preserve">          1.5.1.1  อุดหนุนที่ทำการปกครองอำเภอเมืองนครราชสีมา   ตั้งไว้</t>
  </si>
  <si>
    <t xml:space="preserve">          1.5.1.2  อุดหนุนที่ทำการปกครองอำเภอเมืองนครราชสีมา   ตั้งไว้</t>
  </si>
  <si>
    <t>2.1.2.2 อุปกรณ์เสริมวิทยุสื่อสารชนิดประจำสถานี(เพาเวอร์ซัพพลาย) ตั้งไว้</t>
  </si>
  <si>
    <t xml:space="preserve">  บาท     เพื่อจ่ายเป็น</t>
  </si>
  <si>
    <r>
      <t xml:space="preserve">ค่าจัดซื้อวิทยุสื่อสารชนิดประจำสถานี   จำนวน  1  เครื่อง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</si>
  <si>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>เป็นค่าเย็บหนังสือหรือเข้าปกหนังสือ  ค่าซักฟอก ค่าตักสิ่งปฏิกูล  ค่าระวางบรรทุก  ค่าโฆษณาและเผยแพร่ ค่าธรรมเนียม</t>
  </si>
  <si>
    <t>เป็นค่าบำรุงรักษาหรือซ่อมแซมครุภัณฑ์ ค่าบำรุงรักษาหรือซ่อมแซมที่ดินและสิ่งก่อสร้าง ค่าบำรุงหรือซ่อมแซมทรัพย์สิน</t>
  </si>
  <si>
    <t xml:space="preserve">เป็นค่ารับรอง   ค่าใช้จ่ายในการจัดงาน จัดนิทรรศการ ประกวดการแข่งขัน  และพิธีเปิดอาคารต่างๆ ค่าใช้จ่ายในการแข่งขัน </t>
  </si>
  <si>
    <t>1.11 ค่าภาคหลวงปิโปรเลียม</t>
  </si>
  <si>
    <t>1.13 เงินโอนจัดสรรทรัพยากรธรรมชาติ</t>
  </si>
  <si>
    <t>1.9  ดอกเบี้ยเงินฝากธนาคาร</t>
  </si>
  <si>
    <t>2. แผนงานรักษาความสงบเรียบร้อยภายใน</t>
  </si>
  <si>
    <t>4.2 แผนงานรักษาความสงบเรียบร้อยภายใน</t>
  </si>
  <si>
    <t xml:space="preserve">เขียนโปสเตอร์ พู่กันและสี  ฟิล์ม ฟิล์มสไลด์ แถบบันทึกเสียงหรือภาพ รูปสีหรือขาวดำ  ที่ได้จากการล้าง  อัด  ขยาย ภาพภ่าย </t>
  </si>
  <si>
    <t>ค่าจัดซื้อ  ห่วงยาง ลูกฟุตบอล  ลูกปิงปอง  ลูกแชร์บอล  ไม้แบตมินตัน ไม้เทนนิส เชือกกระโดด ดาบสองมือ  ตะกร้อ  ตะกร้า</t>
  </si>
  <si>
    <t>ค่าแผ่น  หรือจานข้อมูล  เทปบันทึกข้อมูล หัวพิมพ์หรือแบบพิมพ์สำหรับเครื่องคอมพิวเตอร์ ตลับหมึกสำหรับเครื่องพิมพ์แบบ</t>
  </si>
  <si>
    <t>รายจ่ายงบประมาณรายจ่ายเฉพาะการ</t>
  </si>
  <si>
    <t>ประมาณการรายรับงบประมาณรายจ่ายกิจการประปา</t>
  </si>
  <si>
    <t>ก.หมวดรายได้</t>
  </si>
  <si>
    <t>1.  หมวดรายได้รวม</t>
  </si>
  <si>
    <t>จะเก็บได้สูงกว่าปีทีผ่านมา</t>
  </si>
  <si>
    <t>เนื่องจากคาดว่าจะได้รับการจัดสรรลดลง</t>
  </si>
  <si>
    <t>จะได้รับการจัดสรรลดลง</t>
  </si>
  <si>
    <t>ส่วนตำบลเป็นการจัดทำงบประมาณแบบเกินดุล (รายรับมากกว่ารายจ่าย) นอกจากนั้นขณะนี้องค์การบริหารส่วนตำบลมีเงินสะสม</t>
  </si>
  <si>
    <t>1. หมวดค่าธรรมเนียม ค่าปรับและใบอนุญาต     รวม</t>
  </si>
  <si>
    <t>1.4 ค่าธรรมเนียมเก็บขยะมูลฝอย</t>
  </si>
  <si>
    <t>-29-</t>
  </si>
  <si>
    <t xml:space="preserve"> บาท  </t>
  </si>
  <si>
    <t>1.4.1 ประเภท  ค่าไปรษณีย์    โทรเลข    ธนานัติ    ค่าซื้อดวงตราไปรษณียากร    ค่าเช่าตู้ไปรษณีย์   ตั้งไว้</t>
  </si>
  <si>
    <t>บาท  เพื่อจ่ายเป็น</t>
  </si>
  <si>
    <t>หน่วยงาน  ส่วนการศึกษา  ศาสนาและวัฒนธรรม</t>
  </si>
  <si>
    <t xml:space="preserve">            1.1.1 ประเภท  เงินเดือนพนักงานส่วนตำบล</t>
  </si>
  <si>
    <t xml:space="preserve">   1.2 หมวดค่าจ้างลูกจ้างชั่วคราว</t>
  </si>
  <si>
    <t xml:space="preserve">         1.4.1  ประเภท  ค่าไปรษณีย์  ค่าโทรเลข  ค่าธนานัติ  ค่าซื้อดวงตราไปรษณียากร  ค่าเช่าตู้ไปรษณีย์</t>
  </si>
  <si>
    <t>ดังนี้</t>
  </si>
  <si>
    <t xml:space="preserve">             (สนับสนุนศูนย์ป้องกันโรคเอดส์เฉลิมพระเกียรติ อ.เมือง นม.)</t>
  </si>
  <si>
    <t>หมายเหตุ</t>
  </si>
  <si>
    <t>รายจ่ายอื่น</t>
  </si>
  <si>
    <t>ค่าครุภัณฑ์ ที่ดิน</t>
  </si>
  <si>
    <t>หน่วยงาน</t>
  </si>
  <si>
    <t>รหัสบัญชี</t>
  </si>
  <si>
    <t>ค่าจ้างประจำ</t>
  </si>
  <si>
    <t>ใช้สอยและวัสดุ</t>
  </si>
  <si>
    <t>สาธารณูปโภค</t>
  </si>
  <si>
    <t>และสิ่งก่อสร้าง</t>
  </si>
  <si>
    <t>เจ้าของ</t>
  </si>
  <si>
    <t>งบประมาณ</t>
  </si>
  <si>
    <t xml:space="preserve"> 1. งานบริหารทั่วไป</t>
  </si>
  <si>
    <t>สำนักงาน</t>
  </si>
  <si>
    <t>00111</t>
  </si>
  <si>
    <t>ปลัด  อบต.</t>
  </si>
  <si>
    <t>2. งานบริหารงานคลัง</t>
  </si>
  <si>
    <t>00113</t>
  </si>
  <si>
    <t>00212</t>
  </si>
  <si>
    <t>ปลัด อบต.</t>
  </si>
  <si>
    <t xml:space="preserve">กล้องถ่ายภาพนิ่ง  ระบบดิจิตอล  ความละเอียดไม่น้อยกว่า  9  ล้านพิกเซล   จำนวน  1   เครื่อง   ตั้งจ่ายจากเงินรายได้  </t>
  </si>
  <si>
    <r>
      <t xml:space="preserve">2.1.5  </t>
    </r>
    <r>
      <rPr>
        <b/>
        <sz val="16"/>
        <color indexed="8"/>
        <rFont val="Angsana New"/>
        <family val="1"/>
      </rPr>
      <t>ประเภทครุภัณฑ์โรงงาน</t>
    </r>
  </si>
  <si>
    <t xml:space="preserve">     เพื่อจ่ายเป็นค่าสิ่งของ</t>
  </si>
  <si>
    <t xml:space="preserve"> บาท    เพื่อจ่ายเป็นค่าจัดซื้อ แบตเตอรี่</t>
  </si>
  <si>
    <t>เข็มขัดนิรภัย ฯลฯ    ตั้งจ่ายจากเงินรายได้   ปรากฏในแผนงานบริหารงานทั่วไป   (275)</t>
  </si>
  <si>
    <t xml:space="preserve">ส่วนที่  3 </t>
  </si>
  <si>
    <t>-  ประมาณการรายรับ</t>
  </si>
  <si>
    <t>-  รายจ่ายตามแผนงาน</t>
  </si>
  <si>
    <t>-  รายละเอียดรายจ่ายตามหน่วยงาน</t>
  </si>
  <si>
    <r>
      <t xml:space="preserve">1.  </t>
    </r>
    <r>
      <rPr>
        <b/>
        <sz val="16"/>
        <rFont val="Angsana New"/>
        <family val="1"/>
      </rPr>
      <t>รายจ่ายประจำ   ตั้งไว้</t>
    </r>
    <r>
      <rPr>
        <sz val="16"/>
        <rFont val="Angsana New"/>
        <family val="1"/>
      </rPr>
      <t xml:space="preserve">                      </t>
    </r>
  </si>
  <si>
    <r>
      <t xml:space="preserve">1.1  </t>
    </r>
    <r>
      <rPr>
        <b/>
        <sz val="16"/>
        <rFont val="Angsana New"/>
        <family val="1"/>
      </rPr>
      <t>หมวดเงินเดือนและค่าจ้างประจำ</t>
    </r>
    <r>
      <rPr>
        <sz val="16"/>
        <rFont val="Angsana New"/>
        <family val="1"/>
      </rPr>
      <t xml:space="preserve">  </t>
    </r>
  </si>
  <si>
    <r>
      <t xml:space="preserve">1.2  </t>
    </r>
    <r>
      <rPr>
        <b/>
        <sz val="16"/>
        <rFont val="Angsana New"/>
        <family val="1"/>
      </rPr>
      <t>หมวดค่าจ้างลูกจ้างชั่วคราว</t>
    </r>
  </si>
  <si>
    <r>
      <t xml:space="preserve">1.3  </t>
    </r>
    <r>
      <rPr>
        <b/>
        <sz val="16"/>
        <rFont val="Angsana New"/>
        <family val="1"/>
      </rPr>
      <t xml:space="preserve">หมวดค่าตอบแทน ใช้สอยและวัสดุ </t>
    </r>
    <r>
      <rPr>
        <sz val="16"/>
        <rFont val="Angsana New"/>
        <family val="1"/>
      </rPr>
      <t xml:space="preserve"> </t>
    </r>
  </si>
  <si>
    <r>
      <t xml:space="preserve">พนักงานส่วนตำบล    ตั้งจ่ายจากเงินรายได้   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ปรากฏในแผนงานบริหารงานทั่วไป    (206)</t>
    </r>
  </si>
  <si>
    <r>
      <t>แก้วน้ำ    จานรอง    กระจกเงา   น้ำจืดที่ซื้อจากเอกชน   ฯลฯ  ตั้งจ่ายจากเงินรายได้</t>
    </r>
    <r>
      <rPr>
        <b/>
        <sz val="16"/>
        <rFont val="Angsana New"/>
        <family val="1"/>
      </rPr>
      <t xml:space="preserve">      </t>
    </r>
    <r>
      <rPr>
        <sz val="16"/>
        <rFont val="Angsana New"/>
        <family val="1"/>
      </rPr>
      <t xml:space="preserve"> แผนงานบริหารงานทั่วไป  (273)</t>
    </r>
  </si>
  <si>
    <r>
      <t xml:space="preserve">1.4  </t>
    </r>
    <r>
      <rPr>
        <b/>
        <sz val="16"/>
        <rFont val="Angsana New"/>
        <family val="1"/>
      </rPr>
      <t xml:space="preserve">หมวดค่าสาธารณูปโภค </t>
    </r>
    <r>
      <rPr>
        <sz val="16"/>
        <rFont val="Angsana New"/>
        <family val="1"/>
      </rPr>
      <t xml:space="preserve"> </t>
    </r>
  </si>
  <si>
    <r>
      <t xml:space="preserve">1.5  </t>
    </r>
    <r>
      <rPr>
        <b/>
        <sz val="16"/>
        <rFont val="Angsana New"/>
        <family val="1"/>
      </rPr>
      <t>หมวดเงินอุดหนุน</t>
    </r>
  </si>
  <si>
    <t>แผนงานบริหารงานทั่วไป      (205)</t>
  </si>
  <si>
    <t>ตอบแทนการปฏิบัติงานนอกเวลาราชการ  ให้แก่พนักงานส่วนตำบลและพนักงานจ้าง  ตั้งจ่ายจากเงินรายได้  ปรากฏใน</t>
  </si>
  <si>
    <t>รักษาพยาบาลให้แก่พนักงานส่วนตำบล   พนักงานจ้าง    และผู้มีสิทธิ์เบิกจาก อบต.   ตั้งจ่ายจากเงินรายได้   ปรากฏใน</t>
  </si>
  <si>
    <t>แนงานบริหารงานทั่วไป      (208)</t>
  </si>
  <si>
    <t>ดาวเทียม   ฯลฯ  ตั้งจ่ายจากเงินรายได้    ปรากฏในแผนงานบริหารงานทั่วไป    (279)</t>
  </si>
  <si>
    <t>โปสเตอร์  พู่กันและสี  ฟิล์ม  ฟิล์มสไลด์  แถบบันทึกเสียงหรือภาพ   รูปสีหรือขาวดำที่ได้จากการล้าง อัด ขยาย  ภาพถ่าย</t>
  </si>
  <si>
    <t>ตั้งจ่ายจากเงินรายได้     ปรากฏในแผนงานบริหารงานทั่วไป  (304)</t>
  </si>
  <si>
    <t xml:space="preserve">เพื่อจ่ายเป็นค่าไปรษณีย์ โทรเลข ธนาณัติ ค่าซื้อดวงตราไปรษณียากร ค่าเช่าตู้ไปรษณีย์ </t>
  </si>
  <si>
    <t>รายละเอียดงบประมาณรายจ่ายทั่วไปประจำปีงบประมาณ  พ.ศ.  2553</t>
  </si>
  <si>
    <t xml:space="preserve">1.3.11  ประเภท  รายจ่ายเกี่ยวเนื่องกับการปฏิบัติราชการที่ไม่เข้าลักษณะรายจ่ายหมวดอื่น ๆ  </t>
  </si>
  <si>
    <t xml:space="preserve">         1.3.1 ประเภท  ค่าตอบแทนผู้ปฏิบัติราชการอันเป็นประโยชน์แก่  อบต.ตั้งไว้ </t>
  </si>
  <si>
    <r>
      <t xml:space="preserve">เป็นเงินสมทบกองทุนบำเหน็จบำนาญข้าราชการส่วนท้องถิ่น ตั้งจ่ายจากเงินรายได้ </t>
    </r>
    <r>
      <rPr>
        <b/>
        <sz val="16"/>
        <rFont val="Angsana New"/>
        <family val="1"/>
      </rPr>
      <t>ปรากฏในแผนงานงบกลาง</t>
    </r>
  </si>
  <si>
    <t>1.8 ภาษีสรรพสามิต</t>
  </si>
  <si>
    <t>ข. รายได้ที่มิใช่ภาษีอากร</t>
  </si>
  <si>
    <t>1. หมวดค่าธรรมเนียม ค่าปรับและใบอนุญาต</t>
  </si>
  <si>
    <t>1.2 ค่าธรรมเนียมเกี่ยวกับใบอนุญาตการพนัน</t>
  </si>
  <si>
    <t>1.1 ค่าธรรมเนียมเกี่ยวกับใบอนุญาตการขายสุรา</t>
  </si>
  <si>
    <t>1.3 ค่าธรรมเนียมเกี่ยวกับการควบคุมอาคาร</t>
  </si>
  <si>
    <t xml:space="preserve">1.3.9 ประเภท  รายจ่ายเพื่อบำรุงรักษาหรือซ่อมแซมทรัพย์สิน        ตั้งไว้  </t>
  </si>
  <si>
    <t>1.3.10 ประเภท  รายจ่ายเกี่ยวกับการรับรองและพิธีการ</t>
  </si>
  <si>
    <t>-24-</t>
  </si>
  <si>
    <t xml:space="preserve">    ตั้งไว้ </t>
  </si>
  <si>
    <t xml:space="preserve">         1.3.3 ประเภท  ค่าเช่าบ้าน            ตั้งไว้  </t>
  </si>
  <si>
    <t xml:space="preserve">         1.3.4 ประเภท   เงินช่วยเหลือการศึกษาบุตร            ตั้งไว้  </t>
  </si>
  <si>
    <t xml:space="preserve">         1.3.5 ประเภท  เงินช่วยเหลือค่ารักษาพยาบาล            ตั้งไว้ </t>
  </si>
  <si>
    <t xml:space="preserve">         1.3.6 ประเภทรายจ่ายเพื่อให้ได้มาซึ่งบริการ              ตั้งไว้  </t>
  </si>
  <si>
    <t xml:space="preserve">         1.3.7 ประเภท   รายจ่ายเพื่อบำรุงรักษาหรือซ่อมแซมทรัพย์สิน      ตั้งไว้ </t>
  </si>
  <si>
    <t xml:space="preserve">         1.3.8 ประเภท  รายจ่ายเกี่ยวกับการรับรองและพิธีการ   ตั้งไว้  </t>
  </si>
  <si>
    <t xml:space="preserve">         1.3.9 ประเภท  รายจ่ายเกี่ยวเนื่องกับการปฏิบัติราชการที่ไม่เข้าลักษณะรายจ่ายหมวดอื่นๆ</t>
  </si>
  <si>
    <t>ส่วนที่ 4</t>
  </si>
  <si>
    <t>รายจ่ายเฉพาะการ</t>
  </si>
  <si>
    <t>ส่วนที่ 2</t>
  </si>
  <si>
    <t xml:space="preserve"> - 1 -</t>
  </si>
  <si>
    <t>คำแถลงประกอบงบประมาณรายจ่าย</t>
  </si>
  <si>
    <t>ด้าน/แผนงาน</t>
  </si>
  <si>
    <t>จ่ายจริง</t>
  </si>
  <si>
    <t>เพื่อจ่ายเป็นค่าจัดซื้อน้ำมัน</t>
  </si>
  <si>
    <t xml:space="preserve">ตั้งจ่ายจากเงินรายได้      ปรากฏใน แผนงานการพาณิชย์ </t>
  </si>
  <si>
    <t xml:space="preserve">คลอรีน ปูนขาว ตัวเติมน้ำยาต่าง ๆ    เคมีภัณฑ์ในการป้องกันและควบคุมโรคติดต่อ   เวชภัณฑ์   ถุงเก็บเชื้อเพลิง  ฯลฯ </t>
  </si>
  <si>
    <t xml:space="preserve"> บาท     เพื่อจ่ายเป็นค่าแผ่นหรือจานบันทึก</t>
  </si>
  <si>
    <t>ปรากฏในแผนงานการพาณิชย์  (282)</t>
  </si>
  <si>
    <t>ค่าตอบแทนการปฏิบัติงานนอกเวลาราชการให้แก่พนักงานส่วนตำบลและพนักงานจ้าง        ตั้งจ่ายจากเงินรายได้</t>
  </si>
  <si>
    <t>1.2.1 ประเภท  เงินเดือนหรือเงินที่จ่ายเพิ่มให้แก่พนักงานจ้าง      ตั้งไว้</t>
  </si>
  <si>
    <t>ปรากฏในแผนงานการพาณิชย์  (276)</t>
  </si>
  <si>
    <t xml:space="preserve">และค่าลงทะเบียนต่าง ๆ   ค่าบริการรับใช้   ค่าเบี้ยประกัน  ค่าใช้จ่ายในการดำเนินคดีตามคำพิพากษา  ค่าจ้างเหมาบริการ  </t>
  </si>
  <si>
    <t>สำหรับที่ทำการองค์การบริหารส่วนตำบล    ค่าโทรศัพท์เคลื่อนที่  และค่าใช้จ่ายที่เกิดขึ้นเกี่ยวกับการใช้บริการ  เช่น</t>
  </si>
  <si>
    <t xml:space="preserve">          1.5.1.2  อุดหนุนองค์การบริหารส่วนตำบลหมื่นไวย   ตั้งไว้</t>
  </si>
  <si>
    <t>อุดหนุนการเพิ่มประสิทธิภาพศูนย์ข้อมูลข่าวสารการซื้อหรือการจ้างและการจัดตั้งศูนย์ประสานข้อมูลขององค์การบริหาร</t>
  </si>
  <si>
    <r>
      <t xml:space="preserve">ส่วนตำบลระดับอำเภอ   จังหวัดนครราชสีมา   ตั้งจ่ายจากเงินรายได้ </t>
    </r>
    <r>
      <rPr>
        <b/>
        <sz val="16"/>
        <color indexed="8"/>
        <rFont val="Angsana New"/>
        <family val="1"/>
      </rPr>
      <t>ปรากฎในแผนงานบริหารงานทั่วไป(403)</t>
    </r>
  </si>
  <si>
    <t xml:space="preserve">ปรากฏในแผนงานการพาณิชย์ </t>
  </si>
  <si>
    <t xml:space="preserve">อุปกรณ์ต่าง ๆ   ค่ามิเตอร์น้ำ มิเตอร์ไฟ ที่ไม่เข้าลักษณะและประเภทตามระเบียบวิธีการงบประมาณ      ตั้งจ่ายจากเงินรายได้  </t>
  </si>
  <si>
    <t xml:space="preserve">กิจการประปาองค์การบริหารส่วนตำบล   และอาคารสถานที่ ที่อยู่ในความดูแลของกิจการประปา อบต.  ฯลฯ </t>
  </si>
  <si>
    <t>เพื่อจ่ายเป็นค่าไฟฟ้าสำหรับ</t>
  </si>
  <si>
    <t>ตั้งจ่ายจากเงินรายได้        ปรากฏในแผนงานการพาณิชย์  (301)</t>
  </si>
  <si>
    <t>เพื่อจ่ายเป็นค่าโทรศัพท์</t>
  </si>
  <si>
    <t>1.8 ค่าปรับการผิดสัญญา</t>
  </si>
  <si>
    <t>1.9 ค่าใบอนุญาตเกี่ยวกับการสาธารณสุข</t>
  </si>
  <si>
    <t>1.10 ค่าใบอนุญาตเกี่ยวกับการควบคุมอาคาร</t>
  </si>
  <si>
    <t>ไม่ได้ตั้งรับไว้</t>
  </si>
  <si>
    <t>เพื่อจ่ายเป็นค่าฟิวส์  เข็มขัดรัด</t>
  </si>
  <si>
    <t>และชุมชน</t>
  </si>
  <si>
    <t>คำแถลงงบประมาณ</t>
  </si>
  <si>
    <t>ท่านประธานสภาฯ และสมาชิกสภาองค์การบริหารส่วนตำบลบ้านใหม่</t>
  </si>
  <si>
    <t>เพื่อจ่ายเป็นเงินช่วยเหลือการศึกษาบุตร</t>
  </si>
  <si>
    <t xml:space="preserve">เงินตอบแทนผู้ปฏิบัติงานด้านความเจ็บป่วยนอกเวลาราชการและในวันหยุดราชการ      เงินตอบแทนเจ้าหน้าที่ในการ </t>
  </si>
  <si>
    <t>เลือกตั้งเงินรางวัล  เงินทำขวัญฝ่าอันตรายเป็นครั้งคราว  เงินตอบแทนคณะกรรมการดำเนินการจัดหาพัสดุของ</t>
  </si>
  <si>
    <t>1.13 ค่าธรรมเนียมจดทะเบียนสิทธิและนิติกรรมที่ดิน</t>
  </si>
  <si>
    <t>ตั้งจ่ายจากเงินรายได้  ปรากฏในแผนงานบริหารทั่วไป  (103)</t>
  </si>
  <si>
    <t>เข้าปกหนังสือ  ค่าซักฟอก   ค่าตักสิ่งปฏิกูล   ค่าระวางบรรทุก  ค่าเช่าทรัพย์สิน  ค่าโฆษณาและเผยแพร่  ค่าธรรมเนียมและ</t>
  </si>
  <si>
    <t>ไฟฟ้า  ค่าติดตั้งประปา   ค่าติดตั้งโทรศัพท์    ฯลฯ     ตั้งจ่ายจากเงินรายได้  ปรากฏในแผนงานบริหารงานทั่วไป   (251)</t>
  </si>
  <si>
    <t>เช่น  วัสดุต่าง ๆ   ฯลฯ    ตั้งจ่ายจากเงินรายได้       ปรากฏในแผนงานบริหารงานทั่วไป   (252)</t>
  </si>
  <si>
    <t xml:space="preserve">รักษาหรือซ่อมแซมครุภัณฑ์    ค่าบำรุงรักษาหรือซ่อมแซมที่ดินและสิ่งก่อสร้าง   ค่าบำรุงรักษาหรือซ่อมแซมทรัพย์สินอื่นๆ    </t>
  </si>
  <si>
    <t xml:space="preserve">1.3.2 ประเภท  ค่าตอบแทนผู้ปฎิบัติราชการอันเป็นประโยชน์แก่ อบต.           </t>
  </si>
  <si>
    <t xml:space="preserve">1.3.12   ประเภท  วัสดุสำนักงาน   </t>
  </si>
  <si>
    <t>1.3.13    ประเภท  วัสดุไฟฟ้าและวิทยุ</t>
  </si>
  <si>
    <t>1.3.14    ประเภท  วัสดุงานบ้านงานครัว</t>
  </si>
  <si>
    <t>1.3.15    ประเภท  วัสดุก่อสร้าง</t>
  </si>
  <si>
    <t xml:space="preserve">และค่าลงทะเบียนต่างๆ ค่าบริการรับใช้ ค่าเบี้ยประกัน ค่าใช้จ่ายในการดำเนินคดีตามคำพิพากษา ค่าจ้างเหมาบริการ </t>
  </si>
  <si>
    <t xml:space="preserve">  บาท เพื่อจ่ายเป็นค่าวัสดุอุปกรณ์ต่าง ๆ</t>
  </si>
  <si>
    <t xml:space="preserve"> บาท เพื่อจ่ายเป็นเงิน</t>
  </si>
  <si>
    <t>รายรับงบประมาณรายจ่ายเฉพาะการประปา</t>
  </si>
  <si>
    <t>ยอดรวม</t>
  </si>
  <si>
    <t>แยกรายละเอียดตามแผนงานได้ดังนี้</t>
  </si>
  <si>
    <t xml:space="preserve">ดีเซล   น้ำมันก๊าด   น้ำมันเบนซิน  น้ำมันเตา  ถ่าน  แก๊สหุงต้ม   น้ำมันจารบี   น้ำมันเครื่อง  ฯลฯ      ตั้งจ่ายจากเงินรายได้  </t>
  </si>
  <si>
    <t>แผนงานสังคมสงเคราะห์</t>
  </si>
  <si>
    <t>1. ส่วนการศึกษา ศาสนาและวัฒนธรรม</t>
  </si>
  <si>
    <t>1. ส่วนสาธารณสุขและสิ่งแวดล้อม</t>
  </si>
  <si>
    <t xml:space="preserve">1.1.1 ประเภท  เงินเดือนพนักงานส่วนตำบล  </t>
  </si>
  <si>
    <t>4.1 แผนงานบริหารงานทั่วไป</t>
  </si>
  <si>
    <t>รายละเอียดประกอบข้อบัญญัติงบประมาณรายจ่าย</t>
  </si>
  <si>
    <t>เอกสารประกอบ</t>
  </si>
  <si>
    <t>งบประมาณรายจ่ายเฉพาะการ</t>
  </si>
  <si>
    <t>งบประมาณรายจ่ายเฉพาะการประปา</t>
  </si>
  <si>
    <t>ของ</t>
  </si>
  <si>
    <t>ประมาณการรายจ่าย</t>
  </si>
  <si>
    <t>3. เพื่อส่งเสริมงานระดับมัธยมศึกษา</t>
  </si>
  <si>
    <t>แผนงานการพาณิชย์</t>
  </si>
  <si>
    <t>1. เพื่อให้การบริหารกิจการประปาเป็นไปอย่างมีประสิทธิภาพ</t>
  </si>
  <si>
    <t>ด้านการดำเนินการอื่น</t>
  </si>
  <si>
    <t>แผนงานงบกลาง</t>
  </si>
  <si>
    <t>1. เพื่อให้การบริหารงานที่ไม่ใช่ภารกิจของหน่วยงานใดโดยเฉพาะ เป็นไปอย่างมีประสิทธิภาพ</t>
  </si>
  <si>
    <t>2. เพื่อให้การบริหารงานตามข้อผูกพันกับหน่วยงานอื่น เป็นไปอย่างมีประสิทธิภาพ</t>
  </si>
  <si>
    <t>1. งานรายจ่ายตามข้อผูกพัน</t>
  </si>
  <si>
    <t>รายจ่ายจำแนกตามแผนงาน</t>
  </si>
  <si>
    <t>ด้านบริหารงานทั่วไป</t>
  </si>
  <si>
    <t>งาน</t>
  </si>
  <si>
    <t>เงินเดือน</t>
  </si>
  <si>
    <t>ค่า</t>
  </si>
  <si>
    <t>เงินอุดหนุน</t>
  </si>
  <si>
    <t>1.งานป้องกันภัยฝ่ายพลเรือนและ</t>
  </si>
  <si>
    <t xml:space="preserve">   ระงับอัคคีภัย</t>
  </si>
  <si>
    <t>00123</t>
  </si>
  <si>
    <t xml:space="preserve"> - 2 -</t>
  </si>
  <si>
    <t>ปี 2551</t>
  </si>
  <si>
    <t xml:space="preserve"> - 3 -</t>
  </si>
  <si>
    <t xml:space="preserve"> - 4 -</t>
  </si>
  <si>
    <t>1. แผนงานการศึกษา</t>
  </si>
  <si>
    <t>2. แผนงานสาธารณสุข</t>
  </si>
  <si>
    <t>3. แผนงานสังคมสงเคราะห์</t>
  </si>
  <si>
    <t>5. แผนงานสร้างความเข้มแข็งของชุมชน</t>
  </si>
  <si>
    <t>6. แผนงานการศาสนาวัฒนธรรมและนันทนาการ</t>
  </si>
  <si>
    <t xml:space="preserve">  บาท     เพื่อจ่ายเป็นค่าจัดซื้อตู้เหล็ก</t>
  </si>
  <si>
    <r>
      <t xml:space="preserve">จำนวน  2   หลัง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</si>
  <si>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 xml:space="preserve">  บาท     เพื่อจ่ายเป็นค่าจัดซื้อตู้เก็บ</t>
  </si>
  <si>
    <r>
      <t xml:space="preserve">เอกสารชนิดกระจกบานเลื่อน   จำนวน  2   หลัง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</si>
  <si>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r>
      <t xml:space="preserve">เอกสารชนิดแบบบานทึบ   จำนวน  2   หลัง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</si>
  <si>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 xml:space="preserve">  บาท     เพื่อจ่ายเป็นค่าจัดซื้อตู้</t>
  </si>
  <si>
    <r>
      <t xml:space="preserve">เอกสารชนิด 6 ลิ้นชัก (1 บานด้านข้าง)   จำนวน  1   หลัง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</si>
  <si>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 xml:space="preserve">1.3.3  ประเภท  รายจ่ายเพื่อให้ได้มาซึ่งบริการ  </t>
  </si>
  <si>
    <t xml:space="preserve">1.3.4  ประเภท  รายจ่ายเพื่อบำรุงรักษาหรือซ่อมแซมทรัพย์สิน        ตั้งไว้  </t>
  </si>
  <si>
    <t>1.3.5 ประเภท  รายจ่ายเกี่ยวกับการรับรองและพิธีการ</t>
  </si>
  <si>
    <t>ค่ารับรอง   ค่าใช้จ่ายในการจัดงาน   จัดนิทรรศการ  ประกวดการแข่งขัน   และพิธีเปิดอาคารต่าง ๆ   ค่าใช้จ่ายในการ</t>
  </si>
  <si>
    <t>แข่งขันกีฬา  นักเรียนเยาวชนและประชาชน   ค่าใช้จ่ายในทางพิธีการศาสนา   ค่าใช้จ่ายในการฝึกอบรมสัมนา  ฯลฯ</t>
  </si>
  <si>
    <t>ตั้งจ่ายจากเงินรายได้  ปรากฏในแผนงานการพาณิชย์  (252)</t>
  </si>
  <si>
    <t xml:space="preserve">1.3.6  ประเภท  รายจ่ายเกี่ยวเนื่องกับการปฏิบัติราชการที่ไม่เข้าลักษณะรายจ่ายหมวดอื่น   ๆ </t>
  </si>
  <si>
    <t xml:space="preserve">1.3.7  ประเภท  วัสดุสำนักงาน   </t>
  </si>
  <si>
    <t>1.3.8  ประเภท  วัสดุไฟฟ้าและวิทยุ</t>
  </si>
  <si>
    <t>1.3.9  ประเภท วัสดุงานบ้านงานครัว</t>
  </si>
  <si>
    <t>1.3.10  ประเภท  วัสดุก่อสร้าง</t>
  </si>
  <si>
    <t>1.3.11  ประเภท  วัสดุยานพาหนะและขนส่ง</t>
  </si>
  <si>
    <t>ปรากฏในแผนงานการศึกษา (102)</t>
  </si>
  <si>
    <t xml:space="preserve">เงินเดือน  และเงินปรับปรุงเงินเดือนประจำปีให้แก่พนักงานส่วนตำบล   จำนวน  1  อัตรา  ตั้งจ่ายจากเงินรายได้  </t>
  </si>
  <si>
    <r>
      <t xml:space="preserve"> พนักงานจ้างของขององค์การบริหารส่วนตำบลบ้านใหม่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 xml:space="preserve"> ตั้งจ่ายจากเงินรายได้    </t>
    </r>
    <r>
      <rPr>
        <b/>
        <sz val="16"/>
        <rFont val="Angsana New"/>
        <family val="1"/>
      </rPr>
      <t>ปรากฏในแผนงานการศึกษา (103)</t>
    </r>
  </si>
  <si>
    <r>
      <t>บริหารส่วนตำบล  ฯลฯ   ตั้งจ่ายจากเงินรายได้</t>
    </r>
    <r>
      <rPr>
        <b/>
        <sz val="16"/>
        <rFont val="Angsana New"/>
        <family val="1"/>
      </rPr>
      <t xml:space="preserve">   ปรากฏในแผนงานการศึกษา (203) </t>
    </r>
  </si>
  <si>
    <r>
      <t xml:space="preserve"> </t>
    </r>
    <r>
      <rPr>
        <sz val="16"/>
        <rFont val="Angsana New"/>
        <family val="1"/>
      </rPr>
      <t xml:space="preserve">ตั้งจ่ายจากเงินรายได้  </t>
    </r>
    <r>
      <rPr>
        <b/>
        <sz val="16"/>
        <rFont val="Angsana New"/>
        <family val="1"/>
      </rPr>
      <t xml:space="preserve">  ปรากฏตามแผนงานการศึกษา (205)  </t>
    </r>
  </si>
  <si>
    <r>
      <t xml:space="preserve"> </t>
    </r>
    <r>
      <rPr>
        <sz val="16"/>
        <rFont val="Angsana New"/>
        <family val="1"/>
      </rPr>
      <t xml:space="preserve">ตั้งจ่ายจากเงินรายได้  </t>
    </r>
    <r>
      <rPr>
        <b/>
        <sz val="16"/>
        <rFont val="Angsana New"/>
        <family val="1"/>
      </rPr>
      <t xml:space="preserve">  ปรากฏตามแผนงานการศึกษา (208)  </t>
    </r>
  </si>
  <si>
    <r>
      <t xml:space="preserve">ค่าติดตั้งไฟฟ้า   ค่าติดตั้งประปา   ค่าติดตั้งโทรศัพท์  ฯลฯ  </t>
    </r>
    <r>
      <rPr>
        <b/>
        <sz val="16"/>
        <rFont val="Angsana New"/>
        <family val="1"/>
      </rPr>
      <t xml:space="preserve">  </t>
    </r>
    <r>
      <rPr>
        <sz val="16"/>
        <rFont val="Angsana New"/>
        <family val="1"/>
      </rPr>
      <t>ตั้งจ่ายจากเงินรายได้</t>
    </r>
    <r>
      <rPr>
        <b/>
        <sz val="16"/>
        <rFont val="Angsana New"/>
        <family val="1"/>
      </rPr>
      <t xml:space="preserve">   ปรากฏในแผนงานการศึกษา (251)   </t>
    </r>
  </si>
  <si>
    <r>
      <t xml:space="preserve">  อื่น ๆ   เช่น  วัสดุต่าง  ๆ</t>
    </r>
    <r>
      <rPr>
        <b/>
        <sz val="16"/>
        <rFont val="Angsana New"/>
        <family val="1"/>
      </rPr>
      <t xml:space="preserve">    </t>
    </r>
    <r>
      <rPr>
        <sz val="16"/>
        <rFont val="Angsana New"/>
        <family val="1"/>
      </rPr>
      <t xml:space="preserve">ตั้งจ่ายจากเงินรายได้  </t>
    </r>
    <r>
      <rPr>
        <b/>
        <sz val="16"/>
        <rFont val="Angsana New"/>
        <family val="1"/>
      </rPr>
      <t xml:space="preserve">  ปรากฏตามแผนงานการศึกษา (252)  </t>
    </r>
  </si>
  <si>
    <t>กีฬานักเรียน   เยาวชนและประชาชน   ค่าใช้จ่ายในการจัดส่งนักกีฬาเข้าร่วมการแข่งขันโครงการต่างๆ  ฯลฯ   ค่าใช้จ่าย</t>
  </si>
  <si>
    <r>
      <t xml:space="preserve">ในพิธีทางศาสนา   ค่าใช้จ่ายในการฝึกอบรมและสัมนาต่าง ๆ  ตั้งจ่ายจากเงินรายได้    </t>
    </r>
    <r>
      <rPr>
        <b/>
        <sz val="16"/>
        <rFont val="Angsana New"/>
        <family val="1"/>
      </rPr>
      <t xml:space="preserve">ปรากฏตามแผนงานการศึกษา (253)  </t>
    </r>
  </si>
  <si>
    <t>บาท    แยกเป็น</t>
  </si>
  <si>
    <t>ค่าเบี้ยเลี้ยงพยานหรือผู้ต้องหา  ค่าของขวัญ   ของรางวัล   ค่าพวงมาลัย   ช่อดอกไม้   และพวงมาลา   ค่าชดใช้ค่าเสียหาย</t>
  </si>
  <si>
    <t>เพื่อจ่ายเป็นค่าอาหารกลางวัน</t>
  </si>
  <si>
    <t>สำหรับเด็กนักเรียนในศูนย์พัฒนาเด็กเล็ก  (ข้อมูลจากจำนวนเด็ก  ณ  วันที่  10  มิถุนายน  2552)  จำนวน  55  คน ๆ ละ  13  บาท</t>
  </si>
  <si>
    <t>จำนวน  280  วัน   ตั้งจ่ายจากเงินอุดหนุนทั่วไป   ปรากฎในแผนงานการศึกษา</t>
  </si>
  <si>
    <t>บาท   เพื่อ</t>
  </si>
  <si>
    <t xml:space="preserve">จ่ายเป็นค่าซื้อหุ้น   แบบจำลองภูมิประเทศ   สื่อการเรียนการสอนทำด้วยพลาสติก  กระดาษเลื่อนพลาสติก  เบาะยืดหยุ่น  </t>
  </si>
  <si>
    <t>เบาะมวยปล้ำ  เบาะยูโด  วัสดุอุปกรณ์การเรียน   หนังสือเรียน ฯลฯ สำหรับเด็กนักเรียนในศูนย์พัฒนาเด็กเล็ก  จำนวน  55  คน</t>
  </si>
  <si>
    <r>
      <t xml:space="preserve">ตั้งจ่ายจากเงินรายได้    </t>
    </r>
    <r>
      <rPr>
        <b/>
        <sz val="16"/>
        <rFont val="Angsana New"/>
        <family val="1"/>
      </rPr>
      <t xml:space="preserve">ปรากฎในแผนงานการศึกษา  (271)  </t>
    </r>
  </si>
  <si>
    <r>
      <t xml:space="preserve">ตั้งจ่ายจากเงินอุดหนุนทั่วไป   </t>
    </r>
    <r>
      <rPr>
        <b/>
        <sz val="16"/>
        <rFont val="Angsana New"/>
        <family val="1"/>
      </rPr>
      <t>ปรากฎในแผนงานการศึกษา</t>
    </r>
  </si>
  <si>
    <t xml:space="preserve">บาท  </t>
  </si>
  <si>
    <t>เพื่อใช้จ่ายในการอบรมสัมนาเชิงปฏิบัติการเกี่ยวกับผู้ดูแลเด็ก  ฯลฯ  เพื่อพัฒนาศักยภาพให้มีความรู้ความสามารถให้เหมาะสม</t>
  </si>
  <si>
    <r>
      <t xml:space="preserve">กับงาน   ตั้งจ่ายจากเงินอุดหนุนทั่วไป   </t>
    </r>
    <r>
      <rPr>
        <b/>
        <sz val="16"/>
        <rFont val="Angsana New"/>
        <family val="1"/>
      </rPr>
      <t>ปรากฎในแผนงานการศึกษา</t>
    </r>
  </si>
  <si>
    <t xml:space="preserve">         (1) โครงการเกี่ยวกับกีฬาต้านยาเสพติดฯ  ประจำปี  2553</t>
  </si>
  <si>
    <t xml:space="preserve">         (2) โครงการประเพณีสงกรานต์,วันผู้สูงอายุและวันครอบครัว ประจำปี  2553</t>
  </si>
  <si>
    <t xml:space="preserve">         (3) โครงการวันเด็กแห่งชาติ ประจำปี 2553</t>
  </si>
  <si>
    <t xml:space="preserve">         (4) โครงการอบรมลูกเสือชาวบ้าน  ประจำปี  2553</t>
  </si>
  <si>
    <t xml:space="preserve">         (5) โครงการรณรงค์เกี่ยวกับพระพุทธศาสนา(วันสำคัญทางศาสนาต่างๆ)</t>
  </si>
  <si>
    <t xml:space="preserve">         (6) โครงการจัดอบรมคุณธรรม  จริยธรรม  ประจำปี  2553</t>
  </si>
  <si>
    <t xml:space="preserve">         (7) โครงการส่งทีมนักกีฬาเข้าร่วมกับหน่วยงานอื่นๆ  ประจำปี  2553</t>
  </si>
  <si>
    <t xml:space="preserve">         (8) โครงการบรรพชาสามเณรหมู่ภาคฤดูร้อน  ประจำปี  2553</t>
  </si>
  <si>
    <t xml:space="preserve">         (9) โครงการถวายเทียนพรรษา  ประจำปี  2553</t>
  </si>
  <si>
    <t xml:space="preserve">                (กีฬาศูนย์เด็ก,อำเภอคัพและ  อบต.สัมพันธ์  ไทคัพ  ฯลฯ)</t>
  </si>
  <si>
    <r>
      <t xml:space="preserve">กระดาษคาร์บอน  กระดาษไข  ลวดเย็บกระดาษ  กาว  สมุดบัญชี  น้ำดื่ม ฯลฯ ตั้งจ่ายจากรายได้ </t>
    </r>
    <r>
      <rPr>
        <b/>
        <sz val="15"/>
        <rFont val="Angsana New"/>
        <family val="1"/>
      </rPr>
      <t xml:space="preserve"> ปรากฏในแผนงานการศึกษา (271)</t>
    </r>
  </si>
  <si>
    <r>
      <t xml:space="preserve">ลูกถ้วย   สายอากาศ   รีซิสเตอร์   มูฟวิ่ง   คอยส์  คอนเดนเซอร์ ฯลฯ  ตั้งจ่ายจากเงินรายได้   </t>
    </r>
    <r>
      <rPr>
        <b/>
        <sz val="16"/>
        <rFont val="Angsana New"/>
        <family val="1"/>
      </rPr>
      <t>ปรากฏในแผนงานการศึกษา (272)</t>
    </r>
  </si>
  <si>
    <r>
      <t xml:space="preserve"> </t>
    </r>
    <r>
      <rPr>
        <b/>
        <sz val="16"/>
        <rFont val="Angsana New"/>
        <family val="1"/>
      </rPr>
      <t>ปรากฏในแผนงานการศึกษา (273)</t>
    </r>
  </si>
  <si>
    <t xml:space="preserve">แก้วน้ำ  จานรอง  กระจกเงา  น้ำจืดที่ซื้อจากเอกชน  สบู่  ผงซักฟอก  ฯลฯ     ตั้งจ่ายจากเงินรายได้  </t>
  </si>
  <si>
    <t xml:space="preserve">ค่าสิ่งของเครื่องใช้ต่าง ๆ  แปรง ไม้กวาด  เข่ง  มุ้ง  ผ้าปูที่นอน  ปลอกหมอน   หมอน  ผ้าห่ม  ผ้าปูโต๊ะ ถ้วยชาม  ช้อนส้อม  </t>
  </si>
  <si>
    <r>
      <t xml:space="preserve">ดาวเทียม   ฯลฯ  ตั้งจ่ายจากเงินรายได้  </t>
    </r>
    <r>
      <rPr>
        <b/>
        <sz val="16"/>
        <rFont val="Angsana New"/>
        <family val="1"/>
      </rPr>
      <t xml:space="preserve"> ปรากฏในแผนงานการศึกษา (279)</t>
    </r>
  </si>
  <si>
    <r>
      <t xml:space="preserve">ต่าง ๆ  ในเขตตำบล  ฯลฯ   ตั้งจ่ายจากเงินรายได้  </t>
    </r>
    <r>
      <rPr>
        <b/>
        <sz val="16"/>
        <rFont val="Angsana New"/>
        <family val="1"/>
      </rPr>
      <t>ปรากฏในแผนงานการศึกษา (281)</t>
    </r>
  </si>
  <si>
    <r>
      <t xml:space="preserve"> </t>
    </r>
    <r>
      <rPr>
        <b/>
        <sz val="16"/>
        <rFont val="Angsana New"/>
        <family val="1"/>
      </rPr>
      <t>ปรากฏในแผนงานการศึกษา (282)</t>
    </r>
  </si>
  <si>
    <r>
      <t xml:space="preserve">เลเซอร์   แผ่นกรองแสง   กระดาษต่อเนื่อง  แผงแป้นพิมพ์  เครื่องกระจายสัญญาณ ฯลฯ  </t>
    </r>
    <r>
      <rPr>
        <b/>
        <sz val="16"/>
        <rFont val="Angsana New"/>
        <family val="1"/>
      </rPr>
      <t xml:space="preserve"> </t>
    </r>
    <r>
      <rPr>
        <sz val="16"/>
        <rFont val="Angsana New"/>
        <family val="1"/>
      </rPr>
      <t xml:space="preserve"> ตั้งจ่ายจากเงินรายได้</t>
    </r>
  </si>
  <si>
    <t>เพื่อซื้อ</t>
  </si>
  <si>
    <t>อาหารเสริม (นม) ให้ศูนย์พัฒนาเด็กเล็ก (ข้อมูลจากจำนวนเด็ก ณ วันที่ 10 มิถุนายน 2552)  จำนวน  55  คน ๆ  7 บาท  จำนวน</t>
  </si>
  <si>
    <r>
      <t xml:space="preserve">280  วัน  ตั้งจ่ายจากเงินอุดหนุนทั่วไป   </t>
    </r>
    <r>
      <rPr>
        <b/>
        <sz val="16"/>
        <rFont val="Angsana New"/>
        <family val="1"/>
      </rPr>
      <t>ปรากฎในแผนงานการศึกษา</t>
    </r>
  </si>
  <si>
    <t>เพื่อจัดซื้อ</t>
  </si>
  <si>
    <t xml:space="preserve">อาหารเสริม (นม) ให้นักเรียนสังกัด สพฐ. (ข้อมูลจำนวนเด็ก ณ วันที่ 10 มิถุนายน 2552)  อัตราคนละ  7 บาท  </t>
  </si>
  <si>
    <r>
      <t xml:space="preserve">ตั้งจ่ายจากเงินอุดหนุนทั่วไป   </t>
    </r>
    <r>
      <rPr>
        <b/>
        <sz val="16"/>
        <rFont val="Angsana New"/>
        <family val="1"/>
      </rPr>
      <t>ปรากฎในแผนงานการศึกษา   ดังนี้</t>
    </r>
  </si>
  <si>
    <t>(จำนวนเด็ก  218  คน ๆ ละ  7  บาท  จำนวน  260  วัน)</t>
  </si>
  <si>
    <t xml:space="preserve">1.  โรงเรียนชุมชนบ้านศีรษะละเลิง    </t>
  </si>
  <si>
    <t xml:space="preserve">2.  โรงเรียนบ้านภูเขาลาด  </t>
  </si>
  <si>
    <t>(จำนวนเด็ก  172  คน ๆ ละ  7  บาท  จำนวน  260  วัน)</t>
  </si>
  <si>
    <t xml:space="preserve">3.  โรงเรียนบ้านมะขามเฒ่า (เปรมประชารัฐวิทยา)  </t>
  </si>
  <si>
    <t>(จำนวนเด็ก  199  คน ๆ ละ  7  บาท  จำนวน  260  วัน)</t>
  </si>
  <si>
    <t xml:space="preserve">4.  โรงเรียนบ้านยางน้อยหัวสิบ </t>
  </si>
  <si>
    <t>(จำนวนเด็ก  96  คน ๆ ละ  7  บาท  จำนวน  260  วัน)</t>
  </si>
  <si>
    <t>โรงเรียนในสังกัดสำนักงานเขตพื้นที่การศึกษานครราชสีมา   สำหรับเด็กอนุบาล และเด็ก  ป.1 - ป.6  (ข้อมูลจากจำนวนเด็ก</t>
  </si>
  <si>
    <t>จ่ายเพื่อให้ได้มาซึ่งบริการดังกล่าว   และค่าใช้จ่ายที่เกิดขึ้นเกี่ยวกับการใช้บริการ ค่าบริการด้านโทรคมนาคม ของ</t>
  </si>
  <si>
    <t>1. งานบริหารทั่วไปเกี่ยวกับสาธารณสุข</t>
  </si>
  <si>
    <t>2. งานบริการสาธารณสุขและงานสาธารณสุขอื่น</t>
  </si>
  <si>
    <t>3. งานศูนย์บริการสาธารณสุข</t>
  </si>
  <si>
    <t>1. งานบริหารทั่วไปเกี่ยวกับเคหะและชุมชน</t>
  </si>
  <si>
    <t>3. งานสวนสาธารณะ</t>
  </si>
  <si>
    <t>4. งานกำจัดขยะมูลฝอยและสิ่งปฏิกูล</t>
  </si>
  <si>
    <t>แยกเป็น</t>
  </si>
  <si>
    <t>ตั้งไว้รวม</t>
  </si>
  <si>
    <t>หน่วยงาน  สำนักปลัดองค์การบริหารส่วนตำบล</t>
  </si>
  <si>
    <t>………………………</t>
  </si>
  <si>
    <t>หน่วยงาน  ส่วนการคลัง</t>
  </si>
  <si>
    <t>6. หมวดเงินอุดหนุน</t>
  </si>
  <si>
    <t>7. หมวดค่าครุภัณฑ์ ที่ดินและสิ่งก่อสร้าง</t>
  </si>
  <si>
    <t>8. หมวดรายจ่ายอื่น</t>
  </si>
  <si>
    <t xml:space="preserve">       เพื่อจ่ายเป็นเงินสมทบกองทุน</t>
  </si>
  <si>
    <t>หลักการ</t>
  </si>
  <si>
    <t>ปฏิกูล</t>
  </si>
  <si>
    <t xml:space="preserve">  บาท   เพื่อจ่ายเป็นค่าบำรุง</t>
  </si>
  <si>
    <t>-15-</t>
  </si>
  <si>
    <t>-27-</t>
  </si>
  <si>
    <t>-26-</t>
  </si>
  <si>
    <t>ตั้งไว้    รวม</t>
  </si>
  <si>
    <t>บาท            แยกเป็น</t>
  </si>
  <si>
    <t>1.1.1 ประเภท  เงินเดือนพนักงานส่วนตำบล   ตั้งไว้</t>
  </si>
  <si>
    <t>1.1.2 ประเภท เงินเพิ่มต่างๆ</t>
  </si>
  <si>
    <t>บาท         เพื่อจ่ายเป็นเงินเพิ่มการครองชีพชั่วคราวแก่</t>
  </si>
  <si>
    <t>กระดาษ  หมึก    ดินสอ    ปากกา  ไม้บรรทัด  ยางลบ  คลิป  เป๊ก เข็มหมุด  เทป พี วี ซี แบบใส กระดาษคาร์บอน กระดาษไข</t>
  </si>
  <si>
    <t>เพื่อจ่ายเป็นค่าใช้จ่ายในการเลือกตั้งค่าใช้จ่ายในการเดินทางไปราชการในราชอาณาจักรหรือต่างประเทศ</t>
  </si>
  <si>
    <t>และค่าพวงมาลัย ช่อดอกไม้  กระเช้าดอกไม้  และพวงมาลา  ค่าชดใช้ค่าเสียหายหรือค่าสินไหมทดแทนเงินช่วยเหลือพนักงาน</t>
  </si>
  <si>
    <r>
      <t xml:space="preserve">สายไฟ       เทปพันสายไฟฟ้า       สายไฟฟ้า       ฯลฯ    ตั้งจ่ายจากเงินรายได้   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 </t>
    </r>
    <r>
      <rPr>
        <sz val="16"/>
        <color indexed="8"/>
        <rFont val="Angsana New"/>
        <family val="1"/>
      </rPr>
      <t>(272)</t>
    </r>
  </si>
  <si>
    <t xml:space="preserve">ต่างๆ เช่น    แปรง      ไม้กวาด    เข่ง       มุ้ง     ผ้าปูที่นอน   ปลอกหมอน   หมอน   ผ้าห่ม   ผ้าปูโต๊ะ  ถ้วยชาม ช้อนส้อม  ฯลฯ    </t>
  </si>
  <si>
    <r>
      <t xml:space="preserve">น้ำมันก๊าด  น้ำมันเบนซิน  น้ำมันเตา  ถ่าน  แก๊สหุงต้ม  ฯลฯ  ตั้งจ่ายจากเงินรายได้ 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 </t>
    </r>
    <r>
      <rPr>
        <sz val="16"/>
        <color indexed="8"/>
        <rFont val="Angsana New"/>
        <family val="1"/>
      </rPr>
      <t>(276)</t>
    </r>
  </si>
  <si>
    <r>
      <t>ยางนอก  ยางใน  สายไมล์  เพลา  ตลับลูกปืน น้ำมันเบรก ฯลฯ  ตั้งจ่ายจากเงินรายได้</t>
    </r>
    <r>
      <rPr>
        <b/>
        <sz val="16"/>
        <color indexed="8"/>
        <rFont val="Angsana New"/>
        <family val="1"/>
      </rPr>
      <t>ปรากฏในแผนงานบริหารงานทั่วไป</t>
    </r>
    <r>
      <rPr>
        <sz val="16"/>
        <color indexed="8"/>
        <rFont val="Angsana New"/>
        <family val="1"/>
      </rPr>
      <t xml:space="preserve"> (275)</t>
    </r>
  </si>
  <si>
    <r>
      <t xml:space="preserve">ที่ทำการองค์การบริหารส่วนตำบล  และอาคารสถานที่ ที่อยู่ในความดูแลของอบต.  ตั้งจ่ายจากเงินรายได้  </t>
    </r>
    <r>
      <rPr>
        <b/>
        <sz val="16"/>
        <color indexed="8"/>
        <rFont val="Angsana New"/>
        <family val="1"/>
      </rPr>
      <t>ปรากฏในแผนงาน</t>
    </r>
  </si>
  <si>
    <r>
      <t xml:space="preserve">อุดหนุนสนับสนุนกิจการของเหล่ากาชาดจังหวัดนครราชสีมาตั้งจ่ายจากเงินรายได้ </t>
    </r>
    <r>
      <rPr>
        <b/>
        <sz val="16"/>
        <color indexed="8"/>
        <rFont val="Angsana New"/>
        <family val="1"/>
      </rPr>
      <t>ปรากฎในแผนงานบริหารงานทั่วไป(403)</t>
    </r>
  </si>
  <si>
    <t>แผนการจัfตั้งงบประมาณสำหรับการจัดทำผังเมืองขององค์กรปกครองส่วนท้องถิ่น</t>
  </si>
  <si>
    <t xml:space="preserve">  ตั้งไว้     รวม</t>
  </si>
  <si>
    <t xml:space="preserve">         1.3.10 ประเภท  ค่าธรรมเนียมที่ทิ้งขยะให้กับเทศบาลนครนครราชสีมา                                             ตั้งไว้</t>
  </si>
  <si>
    <r>
      <t xml:space="preserve">   1.3 หมวดค่าตอบแทนใช้สอยและวัสดุ </t>
    </r>
    <r>
      <rPr>
        <sz val="16"/>
        <rFont val="Angsana New"/>
        <family val="1"/>
      </rPr>
      <t xml:space="preserve"> ตั้งไว้ รวม</t>
    </r>
  </si>
  <si>
    <r>
      <t xml:space="preserve">ที่ไม่เข้าลักษณะและประเภทตามระเบียบวิธีการงบประมาณ  </t>
    </r>
    <r>
      <rPr>
        <b/>
        <sz val="16"/>
        <rFont val="Angsana New"/>
        <family val="1"/>
      </rPr>
      <t>ปรากฏในแผนงานการศึกษา</t>
    </r>
  </si>
  <si>
    <r>
      <t xml:space="preserve">   </t>
    </r>
    <r>
      <rPr>
        <b/>
        <u val="single"/>
        <sz val="16"/>
        <rFont val="Angsana New"/>
        <family val="1"/>
      </rPr>
      <t>1.4 หมวดค่าสาธารณูปโภค</t>
    </r>
    <r>
      <rPr>
        <b/>
        <sz val="16"/>
        <rFont val="Angsana New"/>
        <family val="1"/>
      </rPr>
      <t xml:space="preserve">          </t>
    </r>
    <r>
      <rPr>
        <sz val="16"/>
        <rFont val="Angsana New"/>
        <family val="1"/>
      </rPr>
      <t>ตั้งไว้  รวม</t>
    </r>
  </si>
  <si>
    <r>
      <t xml:space="preserve">   </t>
    </r>
    <r>
      <rPr>
        <b/>
        <u val="single"/>
        <sz val="16"/>
        <rFont val="Angsana New"/>
        <family val="1"/>
      </rPr>
      <t>1.5 หมวดเงินอุดหนุน</t>
    </r>
    <r>
      <rPr>
        <sz val="16"/>
        <rFont val="Angsana New"/>
        <family val="1"/>
      </rPr>
      <t xml:space="preserve">                  ตั้งไว้  รวม</t>
    </r>
  </si>
  <si>
    <t>เพื่อจ่ายเป็น</t>
  </si>
  <si>
    <t xml:space="preserve">            1.1.2 ประเภท  เงินเพิ่มต่างๆ</t>
  </si>
  <si>
    <t>ตั้งไว้   รวม</t>
  </si>
  <si>
    <t xml:space="preserve"> บาท     เพื่อจ่ายเป็นเงินเพิ่มการครองชีพ</t>
  </si>
  <si>
    <t>ปรากฏในแผนงานการพาณิชย์ (205)</t>
  </si>
  <si>
    <t xml:space="preserve">     ตั้งไว้</t>
  </si>
  <si>
    <t xml:space="preserve"> บาท  เพื่อจ่าย</t>
  </si>
  <si>
    <t xml:space="preserve">         1.3.17  ประเภท  วัสดุวิทยาศาสตร์หรือการแพทย์        ตั้งไว้   </t>
  </si>
  <si>
    <t xml:space="preserve">         1.3.18 ประเภท  ค่าวัสดุโฆษณาและเผยแพร่   ตั้งไว้   </t>
  </si>
  <si>
    <t xml:space="preserve">         1.3.19  ประเภท  ค่าวัสดุเครื่องแต่งกาย             ตั้งไว้   </t>
  </si>
  <si>
    <t xml:space="preserve">         1.3.20  ประเภท  วัสดุคอมพิวเตอร์                   ตั้งไว้    </t>
  </si>
  <si>
    <t xml:space="preserve">         1.3.21 ประเภท  วัสดุอื่นๆ                                 ตั้งไว้   </t>
  </si>
  <si>
    <t>1.9 ค่าภาคหลวงและค่าธรรมเนียมป่าไม้</t>
  </si>
  <si>
    <t>1.10 ค่าภาคหลวงแร่</t>
  </si>
  <si>
    <t>1.11 ค่าภาคหลวงปิโปรเลียม        จำนวน</t>
  </si>
  <si>
    <t>1.12 ค่าธรรมเนียมจดทะเบียนสิทธิและนิติกรรมที่ดิน</t>
  </si>
  <si>
    <t>00223</t>
  </si>
  <si>
    <t>1. งานบริหารทั่วไปเกี่ยวกับเคหะ</t>
  </si>
  <si>
    <t>00241</t>
  </si>
  <si>
    <t>2. งานไฟฟ้าถนน</t>
  </si>
  <si>
    <t>"</t>
  </si>
  <si>
    <t>00242</t>
  </si>
  <si>
    <t>2. การบริหารงบประมาณในปีที่ผ่านมาและปีปัจจุบัน</t>
  </si>
  <si>
    <t>รายรับ</t>
  </si>
  <si>
    <t>รับจริง</t>
  </si>
  <si>
    <t>ประมาณการ</t>
  </si>
  <si>
    <t xml:space="preserve">   บาท    เพื่อจ่ายเป็นค่าแผ่นหรือจาน</t>
  </si>
  <si>
    <t>ท้องถิ่น</t>
  </si>
  <si>
    <t>1.2.1 ประเภท  เงินเดือนหรือเงินที่จ่ายเพิ่มให้แก่พนักงานจ้าง   ตั้งไว้</t>
  </si>
  <si>
    <t>1.2.2 ประเภท  เงินเดือนหรือเงินที่จ่ายเพิ่มให้แก่พนักงานจ้าง   ตั้งไว้</t>
  </si>
  <si>
    <t>1. เพื่อให้การบริหารงานเกี่ยวกับการรักษาความสงบภายในเป็นไปอย่างมีประสิทธิภาพ</t>
  </si>
  <si>
    <t>1. งานการป้องกันและบรรเทาสาธารณภัย</t>
  </si>
  <si>
    <t>2. งานการดำเนินการระงับและบรรเทาสาธารณภัย</t>
  </si>
  <si>
    <t>3. งานการป้องกันอัคคีภัย</t>
  </si>
  <si>
    <t>4. งานศูนย์วิทยุสื่อสาร</t>
  </si>
  <si>
    <t>เพื่อจ่าย</t>
  </si>
  <si>
    <t>1.2 เงินสมทบกองทุนประกันสังคม</t>
  </si>
  <si>
    <t>2. ประเภทเงินสำรองจ่าย</t>
  </si>
  <si>
    <t>สำนักปลัด อบต.</t>
  </si>
  <si>
    <t>และสิ่งแวดล้อม</t>
  </si>
  <si>
    <t>ศาสนาและวัฒน</t>
  </si>
  <si>
    <t>ธรรม</t>
  </si>
  <si>
    <t>3. งานกำจัดขยะมูลฝอยและสิ่ง</t>
  </si>
  <si>
    <t>00244</t>
  </si>
  <si>
    <t>1. งานบริหารทั่วไปเกี่ยวกับการศึกษา</t>
  </si>
  <si>
    <t>2. งานระดับก่อนวัยเรียนและประถมศึกษา</t>
  </si>
  <si>
    <t>3. งานศึกษาไม่กำหนดระดับ</t>
  </si>
  <si>
    <t>4. อุดหนุนโรงเรียนในเขตพื้นที่ในกิจกรรมเกี่ยวกับการส่งเสริม สนับสนุนการศึกษา</t>
  </si>
  <si>
    <t>เพื่อจ่ายเป็นค่าใช้จ่ายในการ</t>
  </si>
  <si>
    <t>1. ประเภทรายจ่ายตามข้อผูกพัน</t>
  </si>
  <si>
    <t xml:space="preserve">1.1 เงินสมทบกองทุนบำเหน็จบำนาญข้าราชการส่วนท้องถิ่น </t>
  </si>
  <si>
    <t xml:space="preserve">1.3.8 ประเภท  รายจ่ายเกี่ยวเนื่องกับการปฏิบัติราชการที่ไม่เข้าลักษณะรายจ่ายหมวดอื่น ๆ </t>
  </si>
  <si>
    <t xml:space="preserve">1.3.9  ประเภท  วัสดุสำนักงาน   </t>
  </si>
  <si>
    <t>1.3.10  ประเภท  วัสดุไฟฟ้าและวิทยุ</t>
  </si>
  <si>
    <t xml:space="preserve">     แยกเป็น</t>
  </si>
  <si>
    <t xml:space="preserve">       แยกเป็น</t>
  </si>
  <si>
    <t xml:space="preserve">      แยกเป็น</t>
  </si>
  <si>
    <t>2. ส่วนสาธารณสุขและสิ่งแวดล้อม</t>
  </si>
  <si>
    <t>ประกอบข้อบัญญัติงบประมาณรายจ่าย</t>
  </si>
  <si>
    <t>1.เพื่อให้การบริหารงานทั่วไปเกี่ยวกับการสาธารณสุขเป็นไปอย่างมีประสิทธิภาพ</t>
  </si>
  <si>
    <t>1. งานบริหารทั่วไปเกี่ยวกับการ</t>
  </si>
  <si>
    <t>ไม่ได้ตั้งจ่ายไว้</t>
  </si>
  <si>
    <t>บัดนี้ถึงเวลาที่คณะผู้บริหารองค์การบริหารส่วนตำบลบ้านใหม่        จะได้เสนอร่างข้อบัญญัติงบประมาณรายจ่ายประจำปี</t>
  </si>
  <si>
    <t>ต่อสภาองค์การบริหารส่วนตำบลอีกครั้งหนึ่ง       ฉะนั้น ในโอกาสนี้     คณะผู้บริหารองค์การบริหารส่วนตำบล จึงขอแถลงให้ท่าน</t>
  </si>
  <si>
    <t>ประธานสภาฯ     และสมาชิกทุกท่านได้ทราบถึงสถานะการคลังตลอดจนหลักการ       และแนวนโยบายในการดำเนินงานในปีงบ</t>
  </si>
  <si>
    <t xml:space="preserve">และในส่วนของงบประมาณรายจ่ายได้กำหนดวงเงินรายจ่ายไว้ </t>
  </si>
  <si>
    <t>คงเหลืออยู่         จำนวน</t>
  </si>
  <si>
    <t>ในปีงบประมาณที่ผ่านมา   แม้ว่ารายรับขององค์การบริหารส่วนตำบลจะมีจำนวนจำกัดเมื่อเปรียบเทียบกับภาระกิจต่าง ๆ</t>
  </si>
  <si>
    <t>ดำเนินกิจการตามที่ตั้งงบประมาณรายจ่ายไว้ครบถ้วนทุกรายการ</t>
  </si>
  <si>
    <t xml:space="preserve">รักษาหรือซ่อมแซมครุภัณฑ์   ค่าบำรุงรักษาหรือซ่อมแซมที่ดินและสิ่งก่อสร้าง   ค่าบำรุงรักษาหรือซ่อมแซมทรัพย์สินอื่นๆ </t>
  </si>
  <si>
    <t>หรือเข้าปกหนังสือ   ค่าซักฟอก   ค่าตักสิ่งปฏิกูล  ค่าระวางบรรทุก  ค่าเช่าทรัพย์สิน  ค่าโฆษณาและเผยแพร่  ค่าธรรมเนียม</t>
  </si>
  <si>
    <t>ไขลวดเย็บกระดาษ  กาว  แฟ้ม สมุดบัญชี   น้ำดื่ม ฯลฯ  ตั้งจ่ายจากเงินรายได้     ปรากฏในแผนงานการพาณิชย์ (271)</t>
  </si>
  <si>
    <t xml:space="preserve">สายไฟฟ้า   เทปพันสายไฟฟ้า  สายไฟฟ้า  ปลั๊กไฟฟ้า  สวิตช์ไฟฟ้า หลอดไฟฟ้า  หลอดวิทยุ ทรานซิตเตอร์  และชิ้นส่วนวิทยุ </t>
  </si>
  <si>
    <t>ลูกถ้วยสายอากาศ   รีซีสเตอร์   มูฟวิ่งคอยส์   คอนเดนเซอร์  ฯลฯ   ตั้งจ่ายจากเงินรายได้   ปรากฏในแผนงานการพาณิชย์(272)</t>
  </si>
  <si>
    <t xml:space="preserve">ใช้ต่างๆ  เช่น  แปรง ไม้กวาด  เข่ง  มุ้ง  ผ้าปูที่นอน  ที่นอน  ปลอกหมอน  หมอน  ผ้าห่ม  ผ้าปูโต๊ะ  ถ้วยชาม  ช้อนส้อม  แก้วน้ำ </t>
  </si>
  <si>
    <t>จานรอง   กระจกเงา  น้ำจืดซื้อจากเอกชน สบู่ ผงซักฟอก ฯลฯ   ตั้งจ่ายจากเงินรายได้   ปรากฏในแผนงานการพาณิชย์ (273)</t>
  </si>
  <si>
    <t xml:space="preserve">หรือ   ซีเมนต์บล็อค   กระเบื้อง  ตะปู  ค้อน  ไขควง    คีม   แชลง  จอบ  เสียม   เลื่อย ฯลฯ </t>
  </si>
  <si>
    <t>น้ำมันทาไม้  ทินเนอร์   สี   แปรงทาสี   ปูนซีเมนต์  ทราย ท่อน้ำบาดาล   ท่อน้ำและอุปกรณ์ประปา   ท่อต่าง ๆ   สังกะสี อิฐ</t>
  </si>
  <si>
    <t>1.3.16    ประเภท  วัสดุยานพาหนะและขนส่ง</t>
  </si>
  <si>
    <t xml:space="preserve">1.3.17    ประเภท  วัสดุเชื้อเพลิงและหล่อลื่น </t>
  </si>
  <si>
    <t>1.3.18    ประเภท  วัสดุโฆษณาและเผยแพร่</t>
  </si>
  <si>
    <t>1.3.19    ประเภท  วัสดุคอมพิวเตอร์</t>
  </si>
  <si>
    <t>ขององค์การบริหารส่วนตำบล</t>
  </si>
  <si>
    <t>ข้อบัญญัติงบประมาณรายจ่ายประจำปีงบประมาณ พ.ศ.    2551</t>
  </si>
  <si>
    <t>-35-</t>
  </si>
  <si>
    <t>1.5 หมวดเงินอุดหนุน</t>
  </si>
  <si>
    <t>1.5.1 อุดหนุนที่ทำการปกครองอำเภอเมืองนครราชสีมา ตั้งไว้   535,944  บาท เพื่อเป็นเงินอุดหนุนโครงการ</t>
  </si>
  <si>
    <t>เงินรายได้ ปรากฏใน  แผนงานบริหารงานทั่วไป   (130)</t>
  </si>
  <si>
    <t>1. งานสวัสดิการสังคมและสังคม</t>
  </si>
  <si>
    <t xml:space="preserve">    สงเคราะห์</t>
  </si>
  <si>
    <t>แผนงานการเกษตร</t>
  </si>
  <si>
    <t>1.  งานส่งเสริมการเกษตร</t>
  </si>
  <si>
    <t>1.3.3 ประเภท  ค่าเช่าบ้าน</t>
  </si>
  <si>
    <t>1.4.1 ประเภท  ค่าไฟฟ้า</t>
  </si>
  <si>
    <t xml:space="preserve">1.3  หมวดค่าตอบแทน ใช้สอยและวัสดุ  </t>
  </si>
  <si>
    <t>การศึกษาบุตรให้แก่พนักงานส่วนตำบล   ตั้งจ่ายจากเงินรายได้      ปรากฏในแผนงานเคหะและชุมชน  (207)</t>
  </si>
  <si>
    <t>1.3.11  ประเภท วัสดุงานบ้านงานครัว</t>
  </si>
  <si>
    <t xml:space="preserve">1.3.4 ประเภท  เงินช่วยเหลือการศึกษาบุตร  ตั้งไว้ </t>
  </si>
  <si>
    <r>
      <t xml:space="preserve">1.  </t>
    </r>
    <r>
      <rPr>
        <b/>
        <sz val="16"/>
        <color indexed="8"/>
        <rFont val="Angsana New"/>
        <family val="1"/>
      </rPr>
      <t xml:space="preserve">รายจ่ายประจำ </t>
    </r>
    <r>
      <rPr>
        <sz val="16"/>
        <color indexed="8"/>
        <rFont val="Angsana New"/>
        <family val="1"/>
      </rPr>
      <t xml:space="preserve">           ตั้งไว้  </t>
    </r>
  </si>
  <si>
    <t>เพื่อจ่ายเป็นค่าบำรุงรักษา  หรือซ่อมแซมครุภัณฑ์   ค่าบำรุงรักษาหรือซ่อมแซมที่ดิน  และสิ่งก่อสร้าง  ค่าบำรุงรักษาหรือซ่อมแซม</t>
  </si>
  <si>
    <t xml:space="preserve">เพื่อจ่ายเป็นค่ารับรอง   ค่าใช้จ่ายในการจัดงาน จัดนิทรรศการ  ประกวดการแข่งขัน   และพิธีเปิดอาคารต่างๆ    ค่าใช้จ่ายในการ  </t>
  </si>
  <si>
    <t xml:space="preserve">เพื่อจ่ายเป็นค่าตอบแทนรายเดือน  ค่าตอบแทนประจำตำแหน่ง  และค่าตอบแทนพิเศษของนายกองค์การ  </t>
  </si>
  <si>
    <r>
      <t xml:space="preserve">ขององค์การบริหารส่วนตำบลตั้งจ่ายจากเงินรายได้  </t>
    </r>
    <r>
      <rPr>
        <b/>
        <sz val="16"/>
        <color indexed="8"/>
        <rFont val="Angsana New"/>
        <family val="1"/>
      </rPr>
      <t>ปรากฎในแผนงานบริหารทั่วไป</t>
    </r>
    <r>
      <rPr>
        <sz val="16"/>
        <color indexed="8"/>
        <rFont val="Angsana New"/>
        <family val="1"/>
      </rPr>
      <t xml:space="preserve">  (131)</t>
    </r>
  </si>
  <si>
    <r>
      <t xml:space="preserve">จำนวน  2  คน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ปรากฎในแผนงานบริหารทั่วไป</t>
    </r>
    <r>
      <rPr>
        <sz val="16"/>
        <color indexed="8"/>
        <rFont val="Angsana New"/>
        <family val="1"/>
      </rPr>
      <t xml:space="preserve">  (131)</t>
    </r>
  </si>
  <si>
    <t>เพื่อจ่ายเป็นค่าตอบแทนให้แก่คณะผู้บริหารและสมาชิกสภาองค์การบริหารส่วนตำบล  จำนวน   24   คน   ตั้งจ่ายจากเงินรายได้</t>
  </si>
  <si>
    <r>
      <t>ปรากฏในแผนงานบริหารงานทั่วไป</t>
    </r>
    <r>
      <rPr>
        <sz val="16"/>
        <color indexed="8"/>
        <rFont val="Angsana New"/>
        <family val="1"/>
      </rPr>
      <t xml:space="preserve">    (201)</t>
    </r>
  </si>
  <si>
    <t>บริหารงานทั่วไป    (205)</t>
  </si>
  <si>
    <t xml:space="preserve">ค่ากระดาษเขียนโปสเตอร์  พู่กัน สี  ฟิล์ม  ฟิล์มสไลด์ แถบบันทึกเสียงหรือภาพ รูปสีหรือขาวดำ ที่ได้จากการล้าง  อัด ขยาย </t>
  </si>
  <si>
    <t>ค่าแผ่นหรือจานบันทึกข้อมูล เทปบันทึกข้อมูล หัวพิมพ์หรือแบบพิมพ์สำหรับเครื่องคอมพิวเตอร์ ตลับผงหมึกสำหรับเครื่อง</t>
  </si>
  <si>
    <t xml:space="preserve">พิมพ์แบบเลเซอร์  แผ่นกรองแสง  กระดาษต่อเนื่อง แผงแป้นพิมพ์  เครื่องกระจายสัญญาณ ฯลฯ    ตั้งจ่ายจากเงินรายได้  </t>
  </si>
  <si>
    <t xml:space="preserve">การพัฒนางานสาธารณสุขมูลฐานในเขตตำบลบ้านใหม่เป็นค่าดำเนินงานของ อสม.ในเขตชุมชน/หมู่บ้าน ๆ ละ10,000 บาท </t>
  </si>
  <si>
    <t>เงินเพิ่มการครองชีพแก่พนักงานส่วนตำบล และเงินประโยชน์ตอบแทนอื่นเป็นกรณีพิเศษให้แก่พนักงานส่วนตำบลและ</t>
  </si>
  <si>
    <t xml:space="preserve">เพื่อจ่ายเป็นเงินเดือน หรือเงินที่จ่ายเพิ่ม และเงินประโยชน์ตอบแทนอื่นเป็นกรณีพิเศษให้แก่พนักงานจ้างตามภารกิจ    </t>
  </si>
  <si>
    <t>เลือกตั้ง   เงินรางวัล  เงินทำขวัญ ฝ่าอันตรายเป็นครั้งคราวเงินตอบแทนคณะกรรมการดำเนินการจัดหาพัสดุขององค์การ</t>
  </si>
  <si>
    <t xml:space="preserve">         1.5.2  ประเภท  เงินอุดหนุนของรัฐหรือองค์กรเอกชน  ในกิจกรรมอันเป็นสาธารณประโยชน์   ดังนี้</t>
  </si>
  <si>
    <t>(3)   โครงการปลูกหญ้าแฝกเฉลิมพระเกียรติ    ตั้งไว้</t>
  </si>
  <si>
    <t>1. อุดหนุนโรงเรียนราชสีมาวิทยาลัย 2    ตั้งไว้</t>
  </si>
  <si>
    <t>บาท   เพื่อจ่ายเป็นเงินอุดหนุนโครงการ</t>
  </si>
  <si>
    <r>
      <t>ตั้งจ่ายจากเงินรายได้</t>
    </r>
    <r>
      <rPr>
        <b/>
        <sz val="16"/>
        <rFont val="Angsana New"/>
        <family val="1"/>
      </rPr>
      <t xml:space="preserve">     ปรากฎในแผนงานการศึกษา</t>
    </r>
  </si>
  <si>
    <t>ค่ายภาษาอังกฤษ (English  Camp 2009)</t>
  </si>
  <si>
    <r>
      <t xml:space="preserve">เหลือการศึกษาบุตรให้แก่พนักงานส่วนตำบลและคณะผู้บริหาร ตั้งจ่ายจากเงินรายได้ </t>
    </r>
    <r>
      <rPr>
        <b/>
        <sz val="16"/>
        <rFont val="Angsana New"/>
        <family val="1"/>
      </rPr>
      <t>ปรากฏในแผนงานสาธารณสุข (207)</t>
    </r>
  </si>
  <si>
    <t xml:space="preserve">เงินช่วยเหลือค่ารักษาพยาบาลให้แก่พนักงานส่วนตำบล  พนักงานจ้าง  คณะผู้บริหารและผู้มีสิทธิเบิกจากองค์การบริหาร </t>
  </si>
  <si>
    <t xml:space="preserve">ทะเบียนต่างๆ  ค่าบริการรับใช้  ค่าเบี้ยประกัน  ค่าใช้จ่ายในการดำเนินคดีตามคำพิพากษา ค่าจ้างเหมาบริการ ค่าติดตั้งไฟฟ้า  </t>
  </si>
  <si>
    <r>
      <t xml:space="preserve">ค่าติดตั้งประปา  ค่าติดตั้งโทรศัพท์ ค่าบริการกำจัดยุงลายฯลฯ ตั้งจ่ายจากเงินรายได้ </t>
    </r>
    <r>
      <rPr>
        <b/>
        <sz val="16"/>
        <rFont val="Angsana New"/>
        <family val="1"/>
      </rPr>
      <t>ปรากฏในแผนงานสาธารณสุข(251)</t>
    </r>
  </si>
  <si>
    <t>ค่ารับรอง   ค่าใช้จ่ายในการจัดงาน จัดนิทรรศการ  ค่าใช้จ่ายในกิจกรรมสร้างสุขภาพ  ประกวดการแข่งขัน ค่าใช่จ่ายในพิธี</t>
  </si>
  <si>
    <t xml:space="preserve">บาท     เพื่อจ่ายเป็นค่าใช้จ่ายในการเดินทางไปราชการในอาณาจักร   เช่น  ค่าเบี้ยเลี้ยงในการเดินทาง   ค่าพาหนะ  ค่าเช่าที่พัก  </t>
  </si>
  <si>
    <t xml:space="preserve">ค่าชดใช้ค่าเสียหายหรือค่าสินไหมทดแทน  เงินช่วยเหลือพนักงานหรือลูกจ้างที่ต้องหาคดีอาญา  ฯลฯ  ตั้งจ่ายจากเงินรายได้   </t>
  </si>
  <si>
    <t>จ่ายในการซื้อกระดาษ   หมึก   แฟ้ม   ปากกา   ดินสอ  ไม้บรรทัด   ยางลบ   คลิบ  เป๊ก  เข็มหมุด  เทปพี วี ซี  แบบใส กระดาษ</t>
  </si>
  <si>
    <t xml:space="preserve">ของเครื่องใช้ต่าง ๆ แปรง  ไม้กวาด  เข่ง  มุ้ง  ผ้าปูที่นอน  ปลอกหมอน   หมอน  ผ้าห่ม  ผ้าปูโต๊ะ  ถ้วยชาม ช้อนส้อม แก้วน้ำ  </t>
  </si>
  <si>
    <t xml:space="preserve">จานรอง  กระจกเงา  น้ำจืดที่ซื้อจากเอกชน  สบู่  ผงซักฟอก  ถังขยะ  ฯลฯ          ตั้งจ่ายจากเงินรายได้  </t>
  </si>
  <si>
    <t xml:space="preserve">ต่าง ๆ   เช่น  ทินเนอร์  แปรงทาสี   ปูนซิเมนทต์  ปูนขาว   ทราย   อิฐหรือซิเมนต์บล็อค   กระเบื้อง  สังกะสี   ตะปู  ค้อน  คีม    </t>
  </si>
  <si>
    <r>
      <t xml:space="preserve">ค่าจัดซื้อน้ำยาต่างๆ   เคมีภัณฑ์ในการป้องกันและควบคุมโรคติดต่อ  เวชภัณฑ์  ถังเก็บเชื้อเพลิง  น้ำยาดับกลิ่นรถขยะ  ฯลฯ   </t>
    </r>
    <r>
      <rPr>
        <b/>
        <sz val="16"/>
        <rFont val="Angsana New"/>
        <family val="1"/>
      </rPr>
      <t xml:space="preserve"> </t>
    </r>
  </si>
  <si>
    <t>บาท คำชี้แจง ประมาณการไว้ต่ำกว่าปีที่ผ่านมา เนื่องจากคาดว่า</t>
  </si>
  <si>
    <t xml:space="preserve">ค่าใช้จ่ายในการจัดซื้อ   กระดาษ  หมึก  แฟ้ม  ปากกา  ดินสอ  ไม้บรรทัด  ยางลบ  คลิบ  เป๊ก  เข็มหมุด  เทปพี วี ซี แบบใส   </t>
  </si>
  <si>
    <t xml:space="preserve">ค่าฟิวส์   เทปพันสายไฟฟ  ปลั๊กไฟฟ้า  หลอดไฟฟ้า  เข็มขัดรัดสายไฟ  สวิตซ์ไฟฟ้า  หลอดวิทยุทรานซิสเตอร์และชิ้นส่วนวิทยุ  </t>
  </si>
  <si>
    <t>บาท คำชี้แจง ประมาณการไว้ต่ำกว่าปีที่ผ่านมาเนื่องจากมีการแบ่ง</t>
  </si>
  <si>
    <t>แยกที่ดิน</t>
  </si>
  <si>
    <t>คำชี้แจง  ประมาณการไว้ต่ำกว่าปีที่ผ่านมา</t>
  </si>
  <si>
    <t>คำชี้แจง  ประมาณการไว้เท่ากับปีที่ผ่านมา</t>
  </si>
  <si>
    <t>คำชี้แจง  ประมาณการไว้สูงกว่าปีที่ผ่านมา</t>
  </si>
  <si>
    <t xml:space="preserve">ประมาณการรายรับรวมทั้งสิ้น         </t>
  </si>
  <si>
    <t>บาท  แยกเป็น</t>
  </si>
  <si>
    <t>1.10 ค่าธรรมเนียมป่าไม้</t>
  </si>
  <si>
    <r>
      <t xml:space="preserve">กรณีฉุกเฉินหรือจำเป็น ตั้งจ่ายจากเงินรายได้ </t>
    </r>
    <r>
      <rPr>
        <b/>
        <sz val="16"/>
        <rFont val="Angsana New"/>
        <family val="1"/>
      </rPr>
      <t>ปรากฏในแผนงานงบกลาง</t>
    </r>
  </si>
  <si>
    <t xml:space="preserve"> บาท  เพื่อจ่ายเป็นค่าแผ่นหรือจานบันทึก</t>
  </si>
  <si>
    <t>ส่วนการคลัง</t>
  </si>
  <si>
    <t>ส่วนโยธา</t>
  </si>
  <si>
    <t>ส่วนสาธารณสุข</t>
  </si>
  <si>
    <t xml:space="preserve">2.1  หมวดค่าครุภัณฑ์  ที่ดินและสิ่งก่อสร้าง </t>
  </si>
  <si>
    <t xml:space="preserve">  บาท      เพื่อจ่ายเป็นค่าครุภัณฑ์</t>
  </si>
  <si>
    <t>สำนักงาน         ดังนี้</t>
  </si>
  <si>
    <t>การบริหารงานทั่วไป  การบริหารงานบุคคล  และการบริหารงานคลัง</t>
  </si>
  <si>
    <t>จัดเก็บสถิติข้อมูลในการวางแผนพัฒนา  และการจัดทำงบประมาณ</t>
  </si>
  <si>
    <t>การดำเนกิจการสภา  และการประชุมสภา</t>
  </si>
  <si>
    <t>จัดเก็บสถิติข้อมูลจัดทำงบประมาณ</t>
  </si>
  <si>
    <t>1. สำนักงานปลัดองค์การบริหารส่วนตำบล</t>
  </si>
  <si>
    <r>
      <t xml:space="preserve">ประกันสังคมสำหรับลูกจ้างขององค์การบริหารส่วนตำบล ตั้งจ่ายจากเงินรายได้ </t>
    </r>
    <r>
      <rPr>
        <b/>
        <sz val="16"/>
        <rFont val="Angsana New"/>
        <family val="1"/>
      </rPr>
      <t>ปรากฏในแผนงานงบกลาง</t>
    </r>
  </si>
  <si>
    <t>โดยแยดรายละเอียดตามแผนงานได้ดังนี้</t>
  </si>
  <si>
    <t xml:space="preserve">ดีเซล  น้ำมันก๊าด  น้ำมันเบนซิน  น้ำมันเตา  ถ่าน  แก๊สหุงต้ม  น้ำมันจารบี  น้ำมันเครื่อง ฯลฯ   ตั้งจ่ายจากเงินรายได้  </t>
  </si>
  <si>
    <t>ปรากฏในแผนงานบริหารงานทั่วไป (282)</t>
  </si>
  <si>
    <t xml:space="preserve">แผ่นกรองแสง  กระดาษต่อเนื่อง  เครื่องกระจายสัญญาณ  ฯลฯ       ตั้งจ่ายจากเงินรายได้ </t>
  </si>
  <si>
    <r>
      <t xml:space="preserve">ลวดเย็บกระดาษ  กาว  แฟ้ม สมุดบัญชี    ฯลฯ       ตั้งจ่ายจากเงินรายได้    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 </t>
    </r>
    <r>
      <rPr>
        <sz val="16"/>
        <color indexed="8"/>
        <rFont val="Angsana New"/>
        <family val="1"/>
      </rPr>
      <t>(271)</t>
    </r>
  </si>
  <si>
    <r>
      <t>ตั้งจ่ายจากเงินรายได้</t>
    </r>
    <r>
      <rPr>
        <b/>
        <sz val="16"/>
        <color indexed="8"/>
        <rFont val="Angsana New"/>
        <family val="1"/>
      </rPr>
      <t xml:space="preserve">       ปรากฏในแผนงานบริหารงานทั่วไป  </t>
    </r>
    <r>
      <rPr>
        <sz val="16"/>
        <color indexed="8"/>
        <rFont val="Angsana New"/>
        <family val="1"/>
      </rPr>
      <t>(273)</t>
    </r>
  </si>
  <si>
    <r>
      <t xml:space="preserve">บันทึกข้อมูล  เทปบันทึกข้อมูล  ฯลฯ    ตั้งจ่ายจากเงินรายได้    </t>
    </r>
    <r>
      <rPr>
        <b/>
        <sz val="16"/>
        <color indexed="8"/>
        <rFont val="Angsana New"/>
        <family val="1"/>
      </rPr>
      <t xml:space="preserve">  ปรากฏในแผนงานบริหารงานทั่วไป  </t>
    </r>
    <r>
      <rPr>
        <sz val="16"/>
        <color indexed="8"/>
        <rFont val="Angsana New"/>
        <family val="1"/>
      </rPr>
      <t>(282)</t>
    </r>
  </si>
  <si>
    <r>
      <t xml:space="preserve">1.4  </t>
    </r>
    <r>
      <rPr>
        <b/>
        <sz val="16"/>
        <color indexed="8"/>
        <rFont val="Angsana New"/>
        <family val="1"/>
      </rPr>
      <t xml:space="preserve">หมวดค่าสาธารณูปโภค </t>
    </r>
    <r>
      <rPr>
        <sz val="16"/>
        <color indexed="8"/>
        <rFont val="Angsana New"/>
        <family val="1"/>
      </rPr>
      <t xml:space="preserve"> </t>
    </r>
  </si>
  <si>
    <t>4.7 แผนงานการเกษตร</t>
  </si>
  <si>
    <t>4.8 แผนงานงบกลาง</t>
  </si>
  <si>
    <t>บาท  เพื่อตั้งจ่ายตามโครงการ  ดังนี้</t>
  </si>
  <si>
    <t>รายละเอียดงบประมาณรายจ่ายเฉพาะกิจการประปา</t>
  </si>
  <si>
    <t>1. ส่วนโยธา (กิจการประปา)</t>
  </si>
  <si>
    <t xml:space="preserve">1.3.1 ประเภท ค่าตอบแทนการปฎิบัติงานนอกเวลาราชการ       </t>
  </si>
  <si>
    <t xml:space="preserve">1.3.2 ประเภท  เงินช่วยเหลือค่ารักษาพยาบาล  </t>
  </si>
  <si>
    <t>โครงการฝึกอบรมพัฒนาศักยภาพ อสม.</t>
  </si>
  <si>
    <t>โครงการลดปริมาณขยะมูลฝอย</t>
  </si>
  <si>
    <t xml:space="preserve">           1.5.2 ประเภท เงินอุดหนุนโครงการพัฒนาสาธารณสุขมูลฐาน</t>
  </si>
  <si>
    <t xml:space="preserve">1.3.6 ประเภท  รายจ่ายเพื่อให้ได้มาซึ่งบริการ  </t>
  </si>
  <si>
    <t xml:space="preserve">1.3.7 ประเภท  รายจ่ายเพื่อบำรุงรักษาหรือซ่อมแซมทรัพย์สิน        ตั้งไว้  </t>
  </si>
  <si>
    <t>4. แผนงานเคหะและชุมชน</t>
  </si>
  <si>
    <t>6. แผนงานการศึกษา</t>
  </si>
  <si>
    <t>6.1 งานบริหารทั่วไปเกี่ยวกับการศึกษา</t>
  </si>
  <si>
    <t>7. แผนงานการพาณิชย์</t>
  </si>
  <si>
    <t>7.1 งานกิจการประปา</t>
  </si>
  <si>
    <t>ส่วนที่ 3</t>
  </si>
  <si>
    <t>ประมาณการรายรับ</t>
  </si>
  <si>
    <t>1.3.6 ประเภท  รายจ่ายเพื่อให้ได้มาซึ่งบริการ  ตั้งไว้</t>
  </si>
  <si>
    <t>1. สำนักงานปลัด</t>
  </si>
  <si>
    <t>1.  ส่งเสริมการเกษตร</t>
  </si>
  <si>
    <t>1.  งานสวัสดิการสังคมและสังคมสงเคราะห์</t>
  </si>
  <si>
    <t>1. เพื่อให้การบริหารงานด้านสวัสดิการสังคมและสังคมสงเคราะห์เป็นไปอย่างมีประสิทธิภาพ</t>
  </si>
  <si>
    <t>1. เพื่อให้การบริหารงานด้านการเกษตรเป็นไปอย่างมีประสิทธิภาพ</t>
  </si>
  <si>
    <t xml:space="preserve">1.3.10 ประเภท  วัสดุสำนักงาน   </t>
  </si>
  <si>
    <t xml:space="preserve">         - อุดหนุนที่ทำการปกครองอำเภอเมืองนครราชสีมา</t>
  </si>
  <si>
    <t xml:space="preserve">       1.5.1  ประเภท  เงินอุดหนุนของรัฐหรือองค์กรเอกชน  ในกิจกรรมอันเป็นสาธารณประโยชน์</t>
  </si>
  <si>
    <r>
      <t xml:space="preserve">เพื่อจ่ายเป็นเงินสมทบกองทุนหลักประกันสุขภาพแห่งชาติ     ตั้งจ่ายจากเงินรายได้   </t>
    </r>
    <r>
      <rPr>
        <b/>
        <sz val="16"/>
        <rFont val="Angsana New"/>
        <family val="1"/>
      </rPr>
      <t>ปรากฏในแผนงานงบกลาง</t>
    </r>
  </si>
  <si>
    <t xml:space="preserve">1.3.1 ประเภท  ค่าตอบแทนผู้ปฎิบัติราชการอันเป็นประโยชน์แก่ อบต.           </t>
  </si>
  <si>
    <r>
      <t>1.     รายจ่ายประจำ</t>
    </r>
    <r>
      <rPr>
        <sz val="16"/>
        <rFont val="Angsana New"/>
        <family val="1"/>
      </rPr>
      <t xml:space="preserve">                         ตั้งไว้  รวม</t>
    </r>
  </si>
  <si>
    <t>กิจการประปา</t>
  </si>
  <si>
    <t>งบกลางกิจการประปา</t>
  </si>
  <si>
    <t xml:space="preserve"> - 8 -</t>
  </si>
  <si>
    <t>ประกอบร่างข้อบัญญัติงบประมาณรายจ่ายรประจำปีงบประมาณ พ.ศ.2548</t>
  </si>
  <si>
    <t>แผนงานสร้างความเข้มแข็งของชุมชน</t>
  </si>
  <si>
    <t>แผนงานการศึกษา ศาสนาวัฒนธรรมและนันทนาการ</t>
  </si>
  <si>
    <t>เพื่อใช้ในการดำเนินงานตามนโยบายของคณะผู้บริหาร ที่ได้วางแผนไว้ตามแผนพัฒนาองค์การบริหารส่วนตำบล</t>
  </si>
  <si>
    <t>ตลอดปีงบประมาณ      พ.ศ.2548    จึงเสนอร่างข้อบัญญัติงบประมาณรายจ่ายประจำปีงบประมาณ     พ.ศ.2548  เพื่อสมาชิกสภา</t>
  </si>
  <si>
    <t>พิจารณาให้ความเห็นชอบต่อไป</t>
  </si>
  <si>
    <t xml:space="preserve"> - 9 -</t>
  </si>
  <si>
    <t>บาท  เพื่อตั้งจ่ายตามโครงการ ดังนี้</t>
  </si>
  <si>
    <t xml:space="preserve">  บาท เพื่อจ่ายเป็นค่าใช้จ่ายในการจัดซื้อ </t>
  </si>
  <si>
    <t xml:space="preserve">  บาท เพื่อจ่ายเป็นค่าสิ่งของเครื่องใช้</t>
  </si>
  <si>
    <t xml:space="preserve">  บาท  เพื่อจ่ายเป็นค่าจัดซื้อ ไม้ต่าง  ๆ  </t>
  </si>
  <si>
    <t xml:space="preserve">   บาท   เพื่อจ่ายเป็นค่าจัดซื้อ แบตเตอรี่</t>
  </si>
  <si>
    <t xml:space="preserve">   บาท เพื่อจ่ายเป็นค่าจัดซื้อน้ำมันดีเซล</t>
  </si>
  <si>
    <t>2.5 รายจ่ายงบประมาณรายจ่ายเฉพาะการ</t>
  </si>
  <si>
    <t>(2)  เงินสงเคราะห์ผู้พิการ    จำนวน  120   คน</t>
  </si>
  <si>
    <t>(1)  เงินสงเคราะห์เบี้ยยังชีพผู้สูงอายุ   รายเก่า   จำนวน   221  คน</t>
  </si>
  <si>
    <t>(3)  เงินสงเคราะห์ผู้ป่วยเอดส์   จำนวน   3   คน</t>
  </si>
  <si>
    <t>(5)   เงินสงเคราะห์เบี้ยยังชีพผู้พิการ  รายใหม่ (15  คน)</t>
  </si>
  <si>
    <t>งานด้านส่งเสริมคุณภาพชีวิต</t>
  </si>
  <si>
    <t xml:space="preserve"> 3. เงินสงเคราะห์เบี้ยยังชีพผู้สูงอายุ    ผู้พิการ   และผู้ติดเชื้อเอดส์   ตั้งไว้</t>
  </si>
  <si>
    <t xml:space="preserve">ข้อมูล  เทปบันทึกข้อมูล  หัวพิมพ์หรือแถบพิมพ์สำหรับเครื่องพิมพ์คอมพิวเตอร์ ตลับผงหมึกสำหรับเครื่องพิมพ์แบบเลเซอร์ </t>
  </si>
  <si>
    <t xml:space="preserve">ค่าเบี้ยเลี้ยงพยานหรือผู้ต้องหา ค่าของขวัญ ของรางวัล หรือเงินรางวัล  ค่าพวงมาลัย ช่อดอกไม้ กระเช้าดอกไม้  และพวงมาลา  </t>
  </si>
  <si>
    <r>
      <t xml:space="preserve">เพื่อจ่ายเป็นค่ากำจัดสิ่งปฏิกูลและขยะมูลฝอย  ฯลฯ   ตั้งจ่ายจากเงินรายได้  </t>
    </r>
    <r>
      <rPr>
        <b/>
        <sz val="16"/>
        <rFont val="Angsana New"/>
        <family val="1"/>
      </rPr>
      <t>ปรากฎในแผนงานสาธารณสุข</t>
    </r>
  </si>
  <si>
    <r>
      <t xml:space="preserve">ปรากฎในแผนงานสาธารณสุข (282)  </t>
    </r>
    <r>
      <rPr>
        <sz val="16"/>
        <rFont val="Angsana New"/>
        <family val="1"/>
      </rPr>
      <t xml:space="preserve"> </t>
    </r>
  </si>
  <si>
    <t xml:space="preserve">    บาท    เพื่อจ่ายเป็นค่าวัสดุ อุปกรณ์ต่าง ๆ</t>
  </si>
  <si>
    <t>บาท  เพื่ออุดหนุนอาหารกลางวันให้กับ</t>
  </si>
  <si>
    <t xml:space="preserve">  ปรากฏตามแผนงานการศึกษา (254)  ดังนี้</t>
  </si>
  <si>
    <t xml:space="preserve">เพื่อจ่ายเป็น </t>
  </si>
  <si>
    <r>
      <t xml:space="preserve"> </t>
    </r>
    <r>
      <rPr>
        <b/>
        <sz val="16"/>
        <rFont val="Angsana New"/>
        <family val="1"/>
      </rPr>
      <t>ปรากฏในแผนงานการศึกษา (304)</t>
    </r>
  </si>
  <si>
    <t xml:space="preserve">บาท    เพื่อจ่ายเป็นค่าไปรษณีย์   ค่าโทรเลข   ค่าธนานัติ   ค่าซื้อดวงตราไปรษณียากร   ค่าเช่าตู้ไปรษณีย์   ฯลฯ </t>
  </si>
  <si>
    <t>ค่ากระดาษ</t>
  </si>
  <si>
    <t>ด้านการเศรษฐกิจ</t>
  </si>
  <si>
    <t>2. แผนงานอุตสาหกรรมและการโยธา</t>
  </si>
  <si>
    <t>ด้านการดำเนินงานอื่น</t>
  </si>
  <si>
    <t>1. แผนงานงบกลาง</t>
  </si>
  <si>
    <t>2.3 รายจ่ายตามหมวดรายจ่าย</t>
  </si>
  <si>
    <t>หมวด</t>
  </si>
  <si>
    <t>2. หมวดเงินเดือนและค่าจ้างประจำ</t>
  </si>
  <si>
    <t>3. หมวดค่าจ้างชั่วคราว</t>
  </si>
  <si>
    <t>4. หมวดค่าตอบแทน ใช้สอยและวัสดุ</t>
  </si>
  <si>
    <t>5. หมวดค่าสาธารณูปโภค</t>
  </si>
  <si>
    <t>1.6 ค่าปรับผู้กระทำผิดกฎหมายและข้อบัญญัติท้องถิ่น        จำนวน</t>
  </si>
  <si>
    <t>1.10  ค่าใบอนุญาตประกอบกิจการที่เป็นอันตราย</t>
  </si>
  <si>
    <t xml:space="preserve">  บาท      เพื่อจ่ายเป็นค่าเย็บหนังสือหรือ</t>
  </si>
  <si>
    <t>2. หมวดรายได้จากทรัพย์สิน</t>
  </si>
  <si>
    <t>2.1 ดอกเบี้ยเงินฝากธนาคาร</t>
  </si>
  <si>
    <t>3. หมวดรายได้เบ็ดเตล็ด</t>
  </si>
  <si>
    <t>3.1 ค่าขายแบบแปลน</t>
  </si>
  <si>
    <t>3.2 ค่ารับรองสำเนาและถ่ายเอกสาร</t>
  </si>
  <si>
    <t>3.3 รายได้เบ็ดเตล็ดอื่น ๆ</t>
  </si>
  <si>
    <t>ค. รายได้จากทุน</t>
  </si>
  <si>
    <t>ง. เงินช่วยเหลือ</t>
  </si>
  <si>
    <t>1. เงินอุดหนุนทั่วไป</t>
  </si>
  <si>
    <t>2.2 รายจ่ายตามแผนงาน</t>
  </si>
  <si>
    <t>ด้านบริหารทั่วไป</t>
  </si>
  <si>
    <t>1. แผนงานบริหารงานทั่วไป</t>
  </si>
  <si>
    <t>ด้านบริการชุมชนและสังคม</t>
  </si>
  <si>
    <t>ข้อ 4. งบประมาณรายจ่ายทั่วไป</t>
  </si>
  <si>
    <t>4.2 แผนงานรักษาความสงบภายใน</t>
  </si>
  <si>
    <t>4.2 แผนงานการศึกษา</t>
  </si>
  <si>
    <t>4.3 แผนงานสาธารณสุข</t>
  </si>
  <si>
    <t>4.4 แผนงานเคหะและชุมชน</t>
  </si>
  <si>
    <t>4.5 แผนงานสร้างความเข้มแข็งของชุมชน</t>
  </si>
  <si>
    <t>4.6 แผนงานการศึกษา ศาสนาวัฒนธรรมและนันทนาการ</t>
  </si>
  <si>
    <t>4.6 แผนงานงบกลาง</t>
  </si>
  <si>
    <t>ทั้งนี้ตามรายละเอียดปรากฎในส่วนที่ 4</t>
  </si>
  <si>
    <t>ข้อ 5. งบประมาณรายจ่ายเฉพาะการ</t>
  </si>
  <si>
    <t>ข้อ 6. ให้คณะผู้บริหารองค์การบริหารส่วนตำบลบ้านใหม่ ปฏิบัติการเบิกจ่ายเงินงบประมาณที่ได้รับอนุมัติไว้เป็น</t>
  </si>
  <si>
    <t>ไปตามระเบียบการเบิกจ่ายเงินขององค์การบริหารส่วนตำบล</t>
  </si>
  <si>
    <t xml:space="preserve">ข้อ 7. ให้นายกองค์การบริหารส่วนตำบล มีหน้าที่รักษาการให้เป็นไปตามข้อบัญญัตินี้ </t>
  </si>
  <si>
    <t>(ลงชื่อ)………………………………</t>
  </si>
  <si>
    <t xml:space="preserve">          (……………………………….)</t>
  </si>
  <si>
    <t xml:space="preserve">           นายกองค์การบริหารส่วนตำบลบ้านใหม่</t>
  </si>
  <si>
    <t xml:space="preserve">           (…………………………….)</t>
  </si>
  <si>
    <t xml:space="preserve">          นายอำเภอเมืองนครราชสีมา</t>
  </si>
  <si>
    <t xml:space="preserve"> - 10 -</t>
  </si>
  <si>
    <t>ประจำปีงบประมาณ พ.ศ.2548</t>
  </si>
  <si>
    <t xml:space="preserve">ของ </t>
  </si>
  <si>
    <t>รายละเอียดรายจ่ายตามหน่วยงาน</t>
  </si>
  <si>
    <t xml:space="preserve"> - 11 -</t>
  </si>
  <si>
    <t>1.4 ค่าธรรมเนียมเกี่ยวกับการสาธารณสุข</t>
  </si>
  <si>
    <t xml:space="preserve"> - 12 -</t>
  </si>
  <si>
    <t>1.5 ค่ากำจัดมูลฝอยและสิ่งปฏิกูล</t>
  </si>
  <si>
    <t>1.6 ค่าปรับผู้กระทำผิดกฎหมายจราจรทางบก</t>
  </si>
  <si>
    <t>1.7 ค่าปรับผู้กระทำผิดกฎหมายและข้อบัญญัติท้องถิ่น        จำนวน</t>
  </si>
  <si>
    <t>- ร่าง -</t>
  </si>
  <si>
    <t>1.4 ผลประโยชน์ตอบแทนอื่น ๆ จากค่าแรง</t>
  </si>
  <si>
    <t>1.4.1 ประเภท   ค่าไปรษณีย์    โทรเลข     ธนานัติ     ค่าซื้อดวงตราไปรษณียากร     ค่าเช่าตู้ไปรษณีย์    ตั้งไว้</t>
  </si>
  <si>
    <t xml:space="preserve">     บาท</t>
  </si>
  <si>
    <t>ปรากฏในแผนงานเคหะและชุมชน (130)</t>
  </si>
  <si>
    <t xml:space="preserve">ค่าตอบแทน   และค่าตอบแทนพิเศษพนักงานจ้างขององค์การบริหารส่วนตำบล        ตั้งจ่ายจากเงินรายได้  </t>
  </si>
  <si>
    <t>ปรากฏในแผนงานเคหะและชุมชน  (272)</t>
  </si>
  <si>
    <t>ปรากฏในแผนงานเคหะและชุมชน  (282)</t>
  </si>
  <si>
    <r>
      <t xml:space="preserve">  </t>
    </r>
    <r>
      <rPr>
        <sz val="16"/>
        <rFont val="Angsana New"/>
        <family val="1"/>
      </rPr>
      <t xml:space="preserve">       1.3.2 ประเภท  ค่าตอบแทนการปฏิบัติงานนอกเวลาราชการ</t>
    </r>
  </si>
  <si>
    <r>
      <t xml:space="preserve">   1.4 หมวดค่าสาธารณูปโภค                 </t>
    </r>
    <r>
      <rPr>
        <sz val="16"/>
        <rFont val="Angsana New"/>
        <family val="1"/>
      </rPr>
      <t>ตั้งไว้  รวม</t>
    </r>
  </si>
  <si>
    <r>
      <t xml:space="preserve">   1.5 หมวดเงินอุดหนุน</t>
    </r>
    <r>
      <rPr>
        <sz val="16"/>
        <rFont val="Angsana New"/>
        <family val="1"/>
      </rPr>
      <t xml:space="preserve">                         ตั้งไว้   รวม</t>
    </r>
  </si>
  <si>
    <t>7. แผนงานการเกษตร</t>
  </si>
  <si>
    <t xml:space="preserve"> - 5 -</t>
  </si>
  <si>
    <t xml:space="preserve"> - 6 -</t>
  </si>
  <si>
    <t xml:space="preserve"> - 7 -</t>
  </si>
  <si>
    <t>งบประมาณรายจ่ายประจำปีงบประมาณ พ.ศ.2548</t>
  </si>
  <si>
    <r>
      <t xml:space="preserve">เงินสงเคราะห็เบี้ยยังชีพผู้สูงอายุ  ตั้งจ่ายจากเงินอุดหนุนทั่วไป </t>
    </r>
    <r>
      <rPr>
        <b/>
        <sz val="16"/>
        <color indexed="8"/>
        <rFont val="Angsana New"/>
        <family val="1"/>
      </rPr>
      <t xml:space="preserve"> ปรากฏในแผนงานบริหารงานทั่วไป  </t>
    </r>
    <r>
      <rPr>
        <sz val="16"/>
        <color indexed="8"/>
        <rFont val="Angsana New"/>
        <family val="1"/>
      </rPr>
      <t>(254)</t>
    </r>
  </si>
  <si>
    <t>1.3.11.1</t>
  </si>
  <si>
    <t xml:space="preserve">  บาท   เพื่อจ่ายเป็นค่าโทรศัพท์สำหรับ</t>
  </si>
  <si>
    <t xml:space="preserve">1.4.3 ประเภท  ค่าไปรษณีย์      ค่าโทรเลข       ค่าธนานัติ      ค่าซื้อดวงตราไปรษณียากร       ค่าเช่าตู้ไปรษณีย์   </t>
  </si>
  <si>
    <t xml:space="preserve">เพื่อจ่ายเป็นค่าจัดซื้อ สารส้ม </t>
  </si>
  <si>
    <t>บาท คำชี้แจง ประมาณการไว้สูงกว่าปีที่ผ่านมา เนื่องจากคาดว่า</t>
  </si>
  <si>
    <t>บาท  คำชี้แจง ประมาณการไว้สูงกว่าปีที่ผ่านมา</t>
  </si>
  <si>
    <t>ปรากฎในแผนงานสาธารณสุข (205)</t>
  </si>
  <si>
    <r>
      <t xml:space="preserve">บริหารส่วนตำบล   ฯลฯ  ตั้งจ่ายจากเงินรายได้ </t>
    </r>
    <r>
      <rPr>
        <b/>
        <sz val="16"/>
        <rFont val="Angsana New"/>
        <family val="1"/>
      </rPr>
      <t xml:space="preserve">   ปรากฏในแผนงานสาธารณสุข </t>
    </r>
  </si>
  <si>
    <r>
      <t xml:space="preserve">ค่าเช่าบ้านให้แก่พนักงานส่วนตำบล   ตั้งจ่ายจากเงินรายได้   </t>
    </r>
    <r>
      <rPr>
        <b/>
        <sz val="16"/>
        <rFont val="Angsana New"/>
        <family val="1"/>
      </rPr>
      <t>ปรากฏในแผนงานสาธารณสุข (206)</t>
    </r>
  </si>
  <si>
    <r>
      <t xml:space="preserve">ส่วนตำบล     ตั้งจ่ายจากเงินรายได้ </t>
    </r>
    <r>
      <rPr>
        <b/>
        <sz val="16"/>
        <rFont val="Angsana New"/>
        <family val="1"/>
      </rPr>
      <t xml:space="preserve">    ปรากฏในแผนงานสาธารณสุข(208)</t>
    </r>
  </si>
  <si>
    <r>
      <t>ข้อ 6.</t>
    </r>
    <r>
      <rPr>
        <sz val="15"/>
        <rFont val="Angsana New"/>
        <family val="1"/>
      </rPr>
      <t xml:space="preserve"> ให้นายกองค์การบริหารส่วนตำบล  ปฏิบัติการเบิกจ่ายเงินงบประมาณที่ได้อนุมัติ  ให้เป็นไปตามระเบียบการเบิกจ่ายเงิน</t>
    </r>
  </si>
  <si>
    <r>
      <t>ข้อ 7.</t>
    </r>
    <r>
      <rPr>
        <sz val="15"/>
        <rFont val="Angsana New"/>
        <family val="1"/>
      </rPr>
      <t xml:space="preserve">  ให้  นายกองค์การบริหารส่วนตำบล  มีหน้าที่รักษาการให้เป็นไปตามข้อบัญญัติ  นี้</t>
    </r>
  </si>
  <si>
    <t xml:space="preserve">            ด้านบริหารทั่วไป</t>
  </si>
  <si>
    <t xml:space="preserve">            ด้านบริการชุมชนและสังคม</t>
  </si>
  <si>
    <t xml:space="preserve">            ด้านการเศรษฐกิจ</t>
  </si>
  <si>
    <t xml:space="preserve">            ด้านการดำเนินงานอื่น</t>
  </si>
  <si>
    <t>บาท คำชี้แจง ประมาณการไว้สูงกว่าปีที่ผ่านมา  เนื่องจากคาดว่า</t>
  </si>
  <si>
    <t>สูงกว่าปีที่ผ่านมา  เนื่องจากคาดว่าจะเก็บได้เพิ่มขึ้น</t>
  </si>
  <si>
    <t>บาท คำชี้แจง ประมาณการไว้ต่ำกว่าปีที่ผ่านมา</t>
  </si>
  <si>
    <t>เนื่องจากคาดว่าจะได้รับอัตราดอกเบี้ยลดลง</t>
  </si>
  <si>
    <t>เนื่องจากคาดว่าจะเก็บได้น้อยลง</t>
  </si>
  <si>
    <t>เนื่องจากคาดว่าจะได้รับจัดสรรน้อยลง</t>
  </si>
  <si>
    <t xml:space="preserve">             ( นายศราวุธ  ศุภลักษณศึกษากร ) </t>
  </si>
  <si>
    <t xml:space="preserve">      ตำแหน่ง  นายอำเภอเมืองนครราชสีมา</t>
  </si>
  <si>
    <t>1.1 ภาษีบำรุงท้องที่   จำนวน</t>
  </si>
  <si>
    <t>1.2 ภาษีโรงเรือนและที่ดิน     จำนวน</t>
  </si>
  <si>
    <t xml:space="preserve">1.3 ภาษีป้าย      จำนวน </t>
  </si>
  <si>
    <t xml:space="preserve">1.5 ภาษีมูลค่าเพิ่ม พรบ.  จำนวน </t>
  </si>
  <si>
    <t>1.6 ภาษีมูลค่าเพิ่ม 1 ใน 9  จำนวน</t>
  </si>
  <si>
    <t>1.7 ภาษีธุรกิจเฉพาะ   จำนวน</t>
  </si>
  <si>
    <t xml:space="preserve">1.8 ภาษีสุรา   จำนวน  </t>
  </si>
  <si>
    <t>1.9 ภาษีสรรพสามิต    จำนวน</t>
  </si>
  <si>
    <t xml:space="preserve">1.11 ค่าภาคหลวงแร่   จำนวน </t>
  </si>
  <si>
    <t>1.12 ค่าภาคหลวงปิโปรเลียม  จำนวน</t>
  </si>
  <si>
    <t>บาท   คำชี้แจงประมาณการไว้</t>
  </si>
  <si>
    <t xml:space="preserve">     เพื่อให้การบริหารงานทั่วไป  การบริหารงานบุคคล  และการบริหารงานการคลัง  เป็นไปอย่างมีประสิทธิภาพสูงสุด</t>
  </si>
  <si>
    <t xml:space="preserve">     เพื่อให้งานด้านกฏหมายและการจัดทำนิติกรรมต่างๆ  เป็นไปอย่างมีประสิทธิภาพ</t>
  </si>
  <si>
    <t>-30-</t>
  </si>
  <si>
    <t>1.5 ภาษีมูลค่าเพิ่ม พรบ.</t>
  </si>
  <si>
    <t>1.14  เงินโอนจัดสรรทรัพยากรธรรมชาติ</t>
  </si>
  <si>
    <t>2. เงินอุดหนุนเฉพาะกิจ</t>
  </si>
  <si>
    <t>1.3.12  ประเภท  วัสดุก่อสร้าง</t>
  </si>
  <si>
    <t>(1)</t>
  </si>
  <si>
    <t>(2)</t>
  </si>
  <si>
    <t>(3)</t>
  </si>
  <si>
    <t>(4)</t>
  </si>
  <si>
    <t>(5)</t>
  </si>
  <si>
    <t>(6)</t>
  </si>
  <si>
    <t>(7)</t>
  </si>
  <si>
    <t>(8)</t>
  </si>
  <si>
    <t>โครงการส่งเสริมศูนย์สานใยรักแห่งครอบครัว</t>
  </si>
  <si>
    <t xml:space="preserve"> เพื่อจ่ายเป็นค่าเย็บหนังสือ</t>
  </si>
  <si>
    <t xml:space="preserve">และค่าลงทะเบียนต่างๆ   ค่าบริการรับใช้    ค่าเบี้ยประกัน   ค่าใช้จ่ายในการดำเนินคดีตามคำพิพากษา    ค่าจ้างเหมาบริการ  </t>
  </si>
  <si>
    <t>ค่าติดตั้งไฟฟ้า  ค่าติดตั้งประปา ค่าติดตั้งโทรศัพท์   ฯลฯ   ตั้งจ่ายจากเงินรายได้     ปรากฏในแผนงานการพาณิชย์  (251)</t>
  </si>
  <si>
    <t>เช่น   วัสดุต่าง ๆ   ฯลฯ    ตั้งจ่ายจากเงินรายได้     ปรากฏในแผนงานการพาณิชย์  (252)</t>
  </si>
  <si>
    <t xml:space="preserve">  บาท   เพื่อจ่ายเป็นค่าใช้จ่ายในการเลือกตั้ง   ค่าใช้จ่ายในการเดินทางไปราชการในราชอาณาจักร  เช่น  </t>
  </si>
  <si>
    <t>เพื่อจ่ายเป็นค่าสิ่งของเครื่อง</t>
  </si>
  <si>
    <t xml:space="preserve">เพื่อจ่ายเป็นค่าจัดซื้อ ไม้ต่างๆ </t>
  </si>
  <si>
    <t>ปรากฏในแผนงานการพาณิชย์  (274)</t>
  </si>
  <si>
    <t xml:space="preserve">    ตั้งจ่ายจากเงินรายได้    </t>
  </si>
  <si>
    <t>1. สำนักปลัด อบต.</t>
  </si>
  <si>
    <t>งบประมาณรวม</t>
  </si>
  <si>
    <t>ศึกษา</t>
  </si>
  <si>
    <t xml:space="preserve"> 1. งานบริหารทั่วไปเกี่ยวกับ</t>
  </si>
  <si>
    <t>2. ส่วนการคลัง</t>
  </si>
  <si>
    <t>แผนงานสาธารณสุข</t>
  </si>
  <si>
    <t>แผนงานเคหะและชุมชน</t>
  </si>
  <si>
    <t>1. เพื่อให้การบริหารงานทั่วไปเกี่ยวกับเคหะและชุมชน และการบริหารงานบุคคลเป็นไปอย่างมีประสิทธิภาพ</t>
  </si>
  <si>
    <t>2. เพื่อพัฒนาเส้นทางคมนาคมให้เหมาะสม</t>
  </si>
  <si>
    <t>3. เพื่อให้การกำจัดขยะ มูลฝอยและสิ่งปฏิกูลเป็นไปอย่างมีประสิทธิภาพ</t>
  </si>
  <si>
    <t>1. ส่วนโยธา</t>
  </si>
  <si>
    <t>แผนงานการศึกษา</t>
  </si>
  <si>
    <t>1. เพื่อให้การบริหารงานทั่วไปเกี่ยวกับการศึกษาเป็นไปอย่างมีประสิทธิภาพ</t>
  </si>
  <si>
    <t>2. เพื่อให้การดำเนินงานระดับก่อนวัยเรียนและประถมศึกษาเป็นไปอย่างมีประสิทธิภาพ</t>
  </si>
  <si>
    <t>เรื่อง</t>
  </si>
  <si>
    <t>ขององค์การบริหารส่วนตำบลบ้านใหม่</t>
  </si>
  <si>
    <t>สารบัญ</t>
  </si>
  <si>
    <t>ส่วนที่ 1</t>
  </si>
  <si>
    <t>หน้า</t>
  </si>
  <si>
    <t>คำแถลงงบประมาณรายจ่าย</t>
  </si>
  <si>
    <t>1.3.3 ประเภท  ค่าเบี้ยประชุม    ตั้งไว้</t>
  </si>
  <si>
    <t xml:space="preserve">1.3.4 ประเภท ค่าตอบแทนการปฎิบัติงานนอกเวลาราชการ       </t>
  </si>
  <si>
    <t>1.3.5 ประเภท  ค่าเช่าบ้าน</t>
  </si>
  <si>
    <t xml:space="preserve">1.3.6 ประเภท  เงินช่วยเหลือการศึกษาบุตร    </t>
  </si>
  <si>
    <t xml:space="preserve">    บาท     เพื่อจ่ายเป็นเงินช่วยเหลือ</t>
  </si>
  <si>
    <t xml:space="preserve">1.3.7 ประเภท  เงินช่วยเหลือค่ารักษาพยาบาล  </t>
  </si>
  <si>
    <t xml:space="preserve">1.3.8 ประเภท  รายจ่ายเพื่อให้ได้มาซึ่งบริการ  </t>
  </si>
  <si>
    <t xml:space="preserve">1.4.4 ประเภท  ค่าบริการทางด้านโทรคมนาคม  </t>
  </si>
  <si>
    <t xml:space="preserve">   บาท      เพื่อจ่ายเป็นค่าบริการด้าน</t>
  </si>
  <si>
    <t>1.3.1 ประเภท  ค่าตอบแทนประธานสภารองประธานสภาและสมาชิกสภา อบต.     ตั้งไว้</t>
  </si>
  <si>
    <t>อำเภอเมืองนครราชสีมา จังหวัดนครราชสีมา</t>
  </si>
  <si>
    <t>เหตุผล</t>
  </si>
  <si>
    <t>ข้อบัญญัติตำบล</t>
  </si>
  <si>
    <t>อำเภอเมืองนครราชสีมา    จังหวัดนครราชสีมา</t>
  </si>
  <si>
    <t>ก.  ด้านบริหารทั่วไป</t>
  </si>
  <si>
    <t>ข.  ด้านบริการชุมชนและสังคม</t>
  </si>
  <si>
    <t>ค.  ด้านการเศรษฐกิจ</t>
  </si>
  <si>
    <t>ง.  ด้านการดำเนินงานอื่น</t>
  </si>
  <si>
    <t>เพื่อใช้ในการดำเนินงานตามนโยบายของคณะกรรมการบริหาร  ที่ได้วางแผนไว้ตามแผนพัฒนา  องค์การ</t>
  </si>
  <si>
    <t>2.4 รายการเงินอุดหนุนเฉพาะกิจ เงินกู้ เงินจ่ายขาดเงินสะสม(รายจ่ายที่ไม่นำมาตั้งงบประมาณรายจ่าย)</t>
  </si>
  <si>
    <t>จ่ายจาก</t>
  </si>
  <si>
    <t>รายการ</t>
  </si>
  <si>
    <t>(เป็นเงิน/บาท)</t>
  </si>
  <si>
    <t>1. เงินจ่ายขาดจากเงินสะสม</t>
  </si>
  <si>
    <r>
      <t xml:space="preserve">ทั่วไป  (253)  </t>
    </r>
    <r>
      <rPr>
        <sz val="16"/>
        <color indexed="8"/>
        <rFont val="Angsana New"/>
        <family val="1"/>
      </rPr>
      <t xml:space="preserve">และค่าใช้จ่ายในการจัดโครงการต่าง ๆ     เป็นเงิน     </t>
    </r>
  </si>
  <si>
    <t>โครงการ  ดังต่อไปนี้</t>
  </si>
  <si>
    <t xml:space="preserve">  บาท   เพื่อจ่ายเป็นค่าใช้จ่ายในการจัดทำ</t>
  </si>
  <si>
    <r>
      <t xml:space="preserve">บาท ตั้งจ่ายจากเงินรายได้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 </t>
    </r>
    <r>
      <rPr>
        <sz val="16"/>
        <color indexed="8"/>
        <rFont val="Angsana New"/>
        <family val="1"/>
      </rPr>
      <t xml:space="preserve">(254)   </t>
    </r>
  </si>
  <si>
    <r>
      <t xml:space="preserve">1.1  </t>
    </r>
    <r>
      <rPr>
        <b/>
        <sz val="16"/>
        <color indexed="8"/>
        <rFont val="Angsana New"/>
        <family val="1"/>
      </rPr>
      <t>หมวดเงินเดือนและค่าจ้างประจำ</t>
    </r>
    <r>
      <rPr>
        <sz val="16"/>
        <color indexed="8"/>
        <rFont val="Angsana New"/>
        <family val="1"/>
      </rPr>
      <t xml:space="preserve">  </t>
    </r>
  </si>
  <si>
    <r>
      <t xml:space="preserve">1.2 </t>
    </r>
    <r>
      <rPr>
        <b/>
        <sz val="16"/>
        <color indexed="8"/>
        <rFont val="Angsana New"/>
        <family val="1"/>
      </rPr>
      <t xml:space="preserve">หมวดค่าจ้างลูกจ้างชั่วคราว  </t>
    </r>
    <r>
      <rPr>
        <sz val="16"/>
        <color indexed="8"/>
        <rFont val="Angsana New"/>
        <family val="1"/>
      </rPr>
      <t xml:space="preserve"> </t>
    </r>
  </si>
  <si>
    <t>สภาตำบลและองค์การบริหารส่วนตำบล  พ.ศ. 2537  มาตรา  87  จึงตราข้อบัญญัติประมาณตำบลขึ้นไว้โดยความเห็นชอบ</t>
  </si>
  <si>
    <t>ของสภาองค์การบริหารส่วนตำบลบ้านใหม่  และโดยอนุมัติของนายอำเภอเมืองนครราชสีมา  ดังต่อไปนี้</t>
  </si>
  <si>
    <t>(ลงนาม)  ...........................................................</t>
  </si>
  <si>
    <r>
      <t>2.1 รายรับ</t>
    </r>
    <r>
      <rPr>
        <sz val="16"/>
        <rFont val="Angsana New"/>
        <family val="1"/>
      </rPr>
      <t xml:space="preserve">     ปีงบประมาณ พ.ศ.2552 ประมาณการรายรับไว้           รวมทั้งสิ้น</t>
    </r>
  </si>
  <si>
    <t xml:space="preserve">    งบประมาณรวม</t>
  </si>
  <si>
    <t>บาท    เพื่อจ่ายเป็นเงินเดือน</t>
  </si>
  <si>
    <t>เพื่อจ่ายเป็นเงินตอบแทนคณะกรรมการดำเนินการจัดหาพัสดุขององค์การบริหารส่วนตำบล  เงินตอบแทนเจ้าหน้าที่ในการ</t>
  </si>
  <si>
    <t>5.1  แผนงานการพาณิชย์</t>
  </si>
  <si>
    <t>5.2  แผนงานงบกลาง</t>
  </si>
  <si>
    <t xml:space="preserve">                     อนุมัติ</t>
  </si>
  <si>
    <r>
      <t>ข้อ 4.</t>
    </r>
    <r>
      <rPr>
        <sz val="15"/>
        <rFont val="Angsana New"/>
        <family val="1"/>
      </rPr>
      <t xml:space="preserve">  งบประมาณรายจ่ายทั่วไป</t>
    </r>
  </si>
  <si>
    <r>
      <t>ข้อ 5.</t>
    </r>
    <r>
      <rPr>
        <sz val="15"/>
        <rFont val="Angsana New"/>
        <family val="1"/>
      </rPr>
      <t xml:space="preserve">  งบประมาณรายจ่ายเฉพาะการ</t>
    </r>
  </si>
  <si>
    <t>รวมทั้งสิ้น</t>
  </si>
  <si>
    <t>-60-</t>
  </si>
  <si>
    <t>-61-</t>
  </si>
  <si>
    <t>-62-</t>
  </si>
  <si>
    <t xml:space="preserve">   บาท      เพื่อจ่ายเป็นค่าไฟฟ้าสำหรับ</t>
  </si>
  <si>
    <t>1.4.2 ประเภท  ค่าโทรศัพท์</t>
  </si>
  <si>
    <t>ณ  วันที่ 10 มิถุนายน 2552)  อัตราคนละ  13  บาท (100%)  ตั้งจ่ายจากเงินอุดหนุนทั่วไป    จำนวน  4  โรงเรียน  ดังนี้</t>
  </si>
  <si>
    <t>(จำนวนเด็ก  218  คน ๆ ละ  13  บาท  จำนวน  200  วัน)</t>
  </si>
  <si>
    <t>(จำนวนเด็ก  172  คน ๆ ละ  13  บาท  จำนวน  200  วัน)</t>
  </si>
  <si>
    <t>(จำนวนเด็ก  199  คน ๆ ละ  13  บาท  จำนวน  200  วัน)</t>
  </si>
  <si>
    <t>(จำนวนเด็ก  96  คน ๆ ละ  13  บาท  จำนวน  200  วัน)</t>
  </si>
  <si>
    <r>
      <t xml:space="preserve">เป็นเงินช่วยเหลือค่ารักษาพยาบาลให้แก่พนักงานส่วนตำบลและผู้มีสิทธิเบิกจากองค์การบริหารส่วนตำบล </t>
    </r>
    <r>
      <rPr>
        <b/>
        <sz val="16"/>
        <rFont val="Angsana New"/>
        <family val="1"/>
      </rPr>
      <t xml:space="preserve"> </t>
    </r>
  </si>
  <si>
    <t>หรือค่าสินไหมทดแทนเงินช่วยเหลือพนักงานหรือลูกจ้างที่ต้องหาคดีอาญา  ฯลฯ    ตั้งไว้</t>
  </si>
  <si>
    <t>ปรากฎในแผนงานการศึกษา</t>
  </si>
  <si>
    <t>เพื่อใช้จ่ายนำเด็กส่งสถานพยาบาลกรณีเด็กเกิดเจ็บป่วย  หรืออุบัติเหตุกระทันหัน  ฯลฯ      ตั้งจ่ายจากเงินอุดหนุนทั่วไป</t>
  </si>
  <si>
    <t>1.3.13 ประเภท  วัสดุยานพาหนะและขนส่ง</t>
  </si>
  <si>
    <t xml:space="preserve">1.3.14  ประเภท  วัสดุเชื้อเพลิงและหล่อลื่น </t>
  </si>
  <si>
    <t>1.3.15  ประเภท  วัสดุโฆษณาและเผยแพร่</t>
  </si>
  <si>
    <t xml:space="preserve">1.3.17 ประเภท  วัสดุอื่น  ๆ  </t>
  </si>
  <si>
    <t>1.4.1 ประเภท ค่าไฟฟ้า</t>
  </si>
  <si>
    <t xml:space="preserve">         1.3.11  ประเภท  ค่าวัสดุสำนักงาน                     ตั้งไว้    </t>
  </si>
  <si>
    <t xml:space="preserve">         1.3.12  ประเภท  วัสดุไฟฟ้าและวิทยุ                 ตั้งไว้   </t>
  </si>
  <si>
    <t xml:space="preserve">         1.3.13  ประเภท  วัสดุงานบ้านงานครัว            ตั้งไว้    </t>
  </si>
  <si>
    <t xml:space="preserve">         1.3.14  ประเภท  วัสดุก่อสร้าง         ตั้งไว้   </t>
  </si>
  <si>
    <t>ประจำปีงบประมาณ พ.ศ.2553</t>
  </si>
  <si>
    <t>ประกอบงบประมาณรายจ่ายประจำปีงบประมาณ พ.ศ.2553</t>
  </si>
  <si>
    <t>ประมาณ พ.ศ.2553     ดังต่อไปนี้</t>
  </si>
  <si>
    <t>เป็นค่าตอบแทนและค่าตอบแทนพิเศษพนักงานจ้าง องค์การบริหารส่วนตำบล    จำนวน 4  อัตรา   ตั้งจ่ายจาก</t>
  </si>
  <si>
    <r>
      <t xml:space="preserve">2.1.1  </t>
    </r>
    <r>
      <rPr>
        <b/>
        <sz val="16"/>
        <color indexed="8"/>
        <rFont val="Angsana New"/>
        <family val="1"/>
      </rPr>
      <t>ประเภทครุภัณฑ์สำนักงาน</t>
    </r>
  </si>
  <si>
    <t>2.1.1.1  เครื่องถ่ายเอกสาร</t>
  </si>
  <si>
    <t>2.1.1.2  ตู้เหล็กขนาด  2  บาน</t>
  </si>
  <si>
    <t>2.1.1.3  ตู้เก็บเอกสารชนิดกระจกบานเลื่อน</t>
  </si>
  <si>
    <t>2.1.1.4  ตู้เก็บเอกสารชนิดบานเลื่อนแบบทึบ</t>
  </si>
  <si>
    <t>2.1.1.5  ตู้เก็บเอกสารชนิด 6 ลิ้นชัก (1 บานด้านข้าง)</t>
  </si>
  <si>
    <r>
      <t xml:space="preserve">2.1.2  </t>
    </r>
    <r>
      <rPr>
        <b/>
        <sz val="16"/>
        <color indexed="8"/>
        <rFont val="Angsana New"/>
        <family val="1"/>
      </rPr>
      <t>ประเภทครุภัณฑ์ไฟฟ้าและวิทยุ</t>
    </r>
  </si>
  <si>
    <r>
      <t xml:space="preserve">1.3  </t>
    </r>
    <r>
      <rPr>
        <b/>
        <sz val="16"/>
        <color indexed="8"/>
        <rFont val="Angsana New"/>
        <family val="1"/>
      </rPr>
      <t xml:space="preserve">หมวดค่าตอบแทน ใช้สอยและวัสดุ </t>
    </r>
    <r>
      <rPr>
        <sz val="16"/>
        <color indexed="8"/>
        <rFont val="Angsana New"/>
        <family val="1"/>
      </rPr>
      <t xml:space="preserve"> </t>
    </r>
  </si>
  <si>
    <t>จะเก็บได้ต่ำกว่าปีทีผ่านมาเพียงเล็กน้อย</t>
  </si>
  <si>
    <t>1.4 ภาษีค่าธรรมเนียม รถยนต์หรือล้อเลื่อน   จำนวน</t>
  </si>
  <si>
    <t xml:space="preserve">     เพื่อให้การบริหารงานด้านการจัดเก็บสถิติ  ข้อมูล  ตลอดจนวางแผนพัฒนา  เป็นไปอย่างมีประสิทธิภาพ</t>
  </si>
  <si>
    <r>
      <t xml:space="preserve">เลือกตั้ง  เงินรางวัล   ฯลฯ   ตั้งจ่ายจากเงินรายได้      </t>
    </r>
    <r>
      <rPr>
        <b/>
        <sz val="16"/>
        <color indexed="8"/>
        <rFont val="Angsana New"/>
        <family val="1"/>
      </rPr>
      <t>ปรากฏในแผนงานบริหารทั่วไป</t>
    </r>
    <r>
      <rPr>
        <sz val="16"/>
        <color indexed="8"/>
        <rFont val="Angsana New"/>
        <family val="1"/>
      </rPr>
      <t xml:space="preserve">       (203)</t>
    </r>
  </si>
  <si>
    <t xml:space="preserve"> ในการดำเนินคดีตามคำพิพากษา   ค่าจ้างเหมาบริการ  ฯลฯ   ตั้งจ่ายจากเงินรายได้   ปรากฏในแผนงานบริหารงานทั่วไป  (251)</t>
  </si>
  <si>
    <t>เข้าปกหนังสือ  ค่าซักฟอก  ค่าตักสิ่งปฏิกูล  ค่าระวางบรรทุก  ค่าโฆษณาและเผยแพร่  ค่าบริการรับใช้  ค่าเบี้ยประกัน  ค่าใช้จ่าย</t>
  </si>
  <si>
    <t xml:space="preserve">    บาท      เพื่อจ่ายเป็นเงินช่วยเหลือ</t>
  </si>
  <si>
    <t xml:space="preserve">             1.2.1 ประเภท เงินเดือนหรือเงินที่จ่ายเพิ่มให้แก่พนักงานจ้างตามภารกิจ   ตั้งไว้</t>
  </si>
  <si>
    <t xml:space="preserve">                 1.3.1 ประเภท  ค่าตอบแทนผู้ปฎิบัติราชการอันเป็นประโยชน์แก่ อบต.  ตั้งไว้      </t>
  </si>
  <si>
    <t>1.3.2 ประเภท  ค่าตอบแทนการปฎิบัติงานนอกเวลาราชการ  ตั้งไว้</t>
  </si>
  <si>
    <t xml:space="preserve">              1.3.7 ประเภท  รายจ่ายเพื่อบำรุงรักษาหรือซ่อมแซมทรัพย์สิน ตั้งไว้  </t>
  </si>
  <si>
    <t xml:space="preserve">  บาท     เพื่อจ่าย</t>
  </si>
  <si>
    <t>ปรากฎในแผนบริหารงานทั่วไป (451)</t>
  </si>
  <si>
    <t xml:space="preserve">เพื่อจ่ายเป็นค่าจัดซื้ออุปกรณ์ประกอบเครื่องขยายเสียง และเสียงตามสาย  อบต.บ้านใหม่       ตั้งจ่ายจากเงินรายได้ </t>
  </si>
  <si>
    <t>โฆษณาและเผยแพร่        ดังนี้</t>
  </si>
  <si>
    <t xml:space="preserve">         1.3.15  ประเภท  วัสดุยานพาหนะและขนส่ง         ตั้งไว้   </t>
  </si>
  <si>
    <t xml:space="preserve">         1.3.16  ประเภท  วัสดุเชื้อเพลิงและหล่อลื่น        ตั้งไว้   </t>
  </si>
  <si>
    <r>
      <t>1.รายจ่ายประจำ</t>
    </r>
    <r>
      <rPr>
        <sz val="16"/>
        <color indexed="8"/>
        <rFont val="Angsana New"/>
        <family val="1"/>
      </rPr>
      <t xml:space="preserve">                                      ตั้งไว้  รวม</t>
    </r>
  </si>
  <si>
    <r>
      <t xml:space="preserve">จ้างขององค์การบริหารส่วนตำบล   จำนวน  3  อัตรา   ตั้งจ่ายจากเงินรายได้  </t>
    </r>
    <r>
      <rPr>
        <b/>
        <sz val="16"/>
        <color indexed="8"/>
        <rFont val="Angsana New"/>
        <family val="1"/>
      </rPr>
      <t>ปรากฏในแผนงานสาธารณสุข (103)</t>
    </r>
  </si>
  <si>
    <r>
      <t xml:space="preserve">   </t>
    </r>
    <r>
      <rPr>
        <b/>
        <sz val="16"/>
        <color indexed="8"/>
        <rFont val="Angsana New"/>
        <family val="1"/>
      </rPr>
      <t>1.2 หมวดค่าจ้างลูกจ้างชั่วคราว</t>
    </r>
  </si>
  <si>
    <r>
      <t xml:space="preserve">พนักงานจ้างทั่วไป  จำนวน   12  อัตรา     ตั้งจ่ายจากเงินรายได้ </t>
    </r>
    <r>
      <rPr>
        <b/>
        <sz val="16"/>
        <color indexed="8"/>
        <rFont val="Angsana New"/>
        <family val="1"/>
      </rPr>
      <t xml:space="preserve"> ปรากฎในแผนงานสาธารณสุข (130)</t>
    </r>
  </si>
  <si>
    <r>
      <t xml:space="preserve">   1.3 หมวดค่าตอบแทนใช้สอยและวัสดุ      </t>
    </r>
    <r>
      <rPr>
        <sz val="16"/>
        <color indexed="8"/>
        <rFont val="Angsana New"/>
        <family val="1"/>
      </rPr>
      <t xml:space="preserve"> ตั้งไว้  รวม</t>
    </r>
  </si>
  <si>
    <t>แบบแขวน  คุณสมบัติมาตรฐาน มอก.  จัดซื้อตามราคาท้องถิ่นเพื่อความเหมาะสมในการใช้งาน  จำนวน  1  หลัง</t>
  </si>
  <si>
    <t>2.1.1.3  ตู้เหล็ก  2  บาน (มอก.)</t>
  </si>
  <si>
    <t xml:space="preserve">  บาท   เพื่อจ่ายเป็นค่าจัดซื้อตู้เหล็ก  2  บาน</t>
  </si>
  <si>
    <t>คุณสมบัติมาตรฐาน มอก.  จัดซื้อตามราคาท้องถิ่นเพื่อความเหมาะสมในการใช้งาน  จำนวน  1  หลัง</t>
  </si>
  <si>
    <t>รายละเอียดงบประมาณรายจ่ายประจำปี งบประมาณ พ.ศ. 2553</t>
  </si>
  <si>
    <r>
      <t xml:space="preserve">และปรับปรุง   เงินเดือนประจำปีให้แก่พนักงานส่วนตำบล  จำนวน  11  คน  ตั้งจ่ายจากเงินรายได้  </t>
    </r>
    <r>
      <rPr>
        <b/>
        <sz val="16"/>
        <color indexed="8"/>
        <rFont val="Angsana New"/>
        <family val="1"/>
      </rPr>
      <t>ปรากฏในแผนงาน</t>
    </r>
  </si>
  <si>
    <t>เพื่อจ่ายเป็นเงินเดือนหรือเงินที่จ่ายเพิ่มให้แก่พนักงานจ้างตามภารกิจ  จำนวน  5  คน  พนักงานจ้างทั่วไป   จำนวน  4  คน</t>
  </si>
  <si>
    <t>บาท   เพื่อจ่ายเป็นเงินเดือนและปรับปรุง</t>
  </si>
  <si>
    <t xml:space="preserve">1.3.2 ประเภท ค่าตอบแทนการปฎิบัติงานนอกเวลาราชการ       </t>
  </si>
  <si>
    <t xml:space="preserve">1.3.4 ประเภท  เงินช่วยเหลือการศึกษาบุตร    </t>
  </si>
  <si>
    <t xml:space="preserve">1.3.5 ประเภท  เงินช่วยเหลือค่ารักษาพยาบาล  </t>
  </si>
  <si>
    <t>1. แผนงานการเกษตร</t>
  </si>
  <si>
    <t>1. แผนงานเคหะและชุมชน</t>
  </si>
  <si>
    <t>3. แผนงานการศึกษา</t>
  </si>
  <si>
    <t>4. แผนงานสังคมสงเคราะห์</t>
  </si>
  <si>
    <t xml:space="preserve"> เพื่อจ่ายเป็นค่าจัดซื้อน้ำมัน</t>
  </si>
  <si>
    <t>รายจ่ายงบกลาง  ตั้งไว้รวม</t>
  </si>
  <si>
    <t>1. งานกิจการประปา</t>
  </si>
  <si>
    <t>00332</t>
  </si>
  <si>
    <t>1. งานงบกลาง</t>
  </si>
  <si>
    <t>00411</t>
  </si>
  <si>
    <t>2. เงินสมทบกองทุนประกันสังคม</t>
  </si>
  <si>
    <t>3. เงินสำรองจ่าย</t>
  </si>
  <si>
    <t>-</t>
  </si>
  <si>
    <t>4.4 แผนงานสาธารณสุข</t>
  </si>
  <si>
    <t xml:space="preserve">    บาท    เพื่อจ่ายเป็น</t>
  </si>
  <si>
    <r>
      <t xml:space="preserve">อุดหนุนโครงการปรับปรุงภูมิทัศน์สำนักทะเบียน    ตั้งจ่ายจากเงินรายได้   </t>
    </r>
    <r>
      <rPr>
        <b/>
        <sz val="16"/>
        <color indexed="8"/>
        <rFont val="Angsana New"/>
        <family val="1"/>
      </rPr>
      <t>ปรากฎในแผนงานบริหารงานทั่วไป(403)</t>
    </r>
  </si>
  <si>
    <t xml:space="preserve">เครื่องใช้ต่างๆ  เช่น   แปรง   ไม้กวาด    เข่ง   มุ้ง   ผ้าปูที่นอน  ปลอกหมอน   หมอน   ผ้าห่ม   ผ้าปูโต๊ะ  ถ้วยชาม   ช้อนส้อม      </t>
  </si>
  <si>
    <t xml:space="preserve">ยางนอก   ยางใน   สายไมล์    เพลา   ตลับลูกปืน   น้ำมันเบรก    ไขควง   หม้อน้ำรถยนต์   เบาะรถยนต์    ฟิล์มกรองแสง  </t>
  </si>
  <si>
    <t>สายอากาศ  รีฃีสเตอร์  มูฟวิ่งคอยส์  คอนเดนเฃอร์  ฯลฯ   ตั้งจ่ายจากเงินรายได้  ปรากฏในแผนงานบริหารงานทั่วไป  (272)</t>
  </si>
  <si>
    <t>ลวดเย็บกระดาษ  กาว  แฟ้ม สมุดบัญชี   น้ำดื่ม ฯลฯ  ตั้งจ่ายจากเงินรายได้   ปรากฏในแผนงานบริหารงานทั่วไป  (271)</t>
  </si>
  <si>
    <t xml:space="preserve">หมึก   ดินสอ   ปากกา   ไม้บรรทัด   ยางลบ   คลิป  เป๊ก  เข็มหมุด   เทป พี วี ซี แบบใส  กระดาษคาร์บอน   กระดาษไข  </t>
  </si>
  <si>
    <t xml:space="preserve">บาท เพื่อจ่ายเป็นค่าใช้จ่ายในการเลือกตั้ง ค่าใช้จ่ายในการเดินทางไปราชการในราชอาณาจักร หรือต่างประเทศ </t>
  </si>
  <si>
    <t>เช่น  ค่าเบี้ยเลี้ยงในการเดินทาง  ค่าพาหนะ ค่าเช่าที่พัก ค่าเบี้ยเลี้ยงพยานหรือผู้ต้องหา  ค่าของขวัญ  ของรางวัลหรือ</t>
  </si>
  <si>
    <t>เงินช่วยเหลือพนักงาน  หรือลูกจ้างที่ต้องหาคดีอาญา  ตั้งจ่ายจากเงินรายได้ ปรากฏในแผนงานบริหารงานทั่วไป (254)</t>
  </si>
  <si>
    <t xml:space="preserve">เงินรางวัล   ค่าพวงมาลัย ช่อดอกไม้กระเช้าดอกไม้ และพวงมาลา ค่าชดใช้ค่าเสียหาย  หรือค่าสินไหมทดแทน </t>
  </si>
  <si>
    <t xml:space="preserve"> บาท เพื่อจ่ายเป็นค่ารับรอง </t>
  </si>
  <si>
    <t>ค่าใช้จ่ายในการฝึกอบรมและสัมนา ฯลฯ ตั้งจ่ายจากเงินรายได้ ปรากฎในแผนงานบริหารงานทั่วไป (253)</t>
  </si>
  <si>
    <t xml:space="preserve">ค่าใช้จ่ายในการจัดงาน จัดนิทรรศการ  ประกวดการแข่งขัน และพิธีเปิดอาคารต่าง ๆ  ค่าใช้จ่ายในทางพิธีทางศาสนา </t>
  </si>
  <si>
    <t>ค่าลงทะเบียนต่างๆ  ค่าบริการรับใช้  ค่าเบี้ยประกัน ค่าใช้จ่ายในการดำเนินคดีตามคำพิพากษา  ค่าจ้างเหมาบริการ  ค่าติดตั้ง</t>
  </si>
  <si>
    <t>ให้แก่พนักงานส่วนตำบล  ตั้งจ่ายจากเงินรายได้  ปรากฏในแผนงานบริหารงานทั่ไป    (207)</t>
  </si>
  <si>
    <t>4.5 แผนงานการศึกษา</t>
  </si>
  <si>
    <t>4.6 แผนงานสังคมสงเคราะห์</t>
  </si>
  <si>
    <t>1.5.1 ประเภท  เงินอุดหนุนหน่วยงานของรัฐหรือองค์กรเอกชนในกิจกรรมอันเป็นสาธารณประโยชน์          ดังนี้</t>
  </si>
  <si>
    <t>1.1 ภาษีโรงเรือนและที่ดิน</t>
  </si>
  <si>
    <t>1.2 ภาษีบำรุงท้องที่</t>
  </si>
  <si>
    <t>เพื่อจ่ายเป็นค่าเช่าบ้านให้แก่</t>
  </si>
  <si>
    <t xml:space="preserve"> ตั้งไว้</t>
  </si>
  <si>
    <t>หน่วยงาน  ส่วนโยธา</t>
  </si>
  <si>
    <t>2.2 เงินรางวัล</t>
  </si>
  <si>
    <t>-8-</t>
  </si>
  <si>
    <t>-9-</t>
  </si>
  <si>
    <t>-10-</t>
  </si>
  <si>
    <t>-11-</t>
  </si>
  <si>
    <t>-12-</t>
  </si>
  <si>
    <t>-13-</t>
  </si>
  <si>
    <t>-14-</t>
  </si>
  <si>
    <t>-17-</t>
  </si>
  <si>
    <t>-19-</t>
  </si>
  <si>
    <t>-21-</t>
  </si>
  <si>
    <t>-23-</t>
  </si>
  <si>
    <t>-25-</t>
  </si>
  <si>
    <t>-31-</t>
  </si>
  <si>
    <t>-33-</t>
  </si>
  <si>
    <t>-16-</t>
  </si>
  <si>
    <t>-18-</t>
  </si>
  <si>
    <t>-20-</t>
  </si>
  <si>
    <t>-22-</t>
  </si>
  <si>
    <t>-28-</t>
  </si>
  <si>
    <t>-32-</t>
  </si>
  <si>
    <t>-34-</t>
  </si>
  <si>
    <t>1.4 ค่าธรรมเนียมเก็บและขนมูลฝอย</t>
  </si>
  <si>
    <t>1.5 ค่าธรรมเนียมเก็บและขนอุจจาระหรือสิ่งปฏิกูล</t>
  </si>
  <si>
    <t>1.6 ค่าปรับผู้กระทำผิดกฎหมายและข้อบัญญัติ</t>
  </si>
  <si>
    <t>1.7 ค่าปรับการผิดสัญญา</t>
  </si>
  <si>
    <t>1.8 ค่าใบอนุญาตจำหน่ายสินค้าในที่สาธารณะ</t>
  </si>
  <si>
    <t>1.9 ค่าใบอนุญาตเกี่ยวกับการควบคุมอาคาร</t>
  </si>
  <si>
    <t>1.10 ค่าใบอนุญาตประกอบกิจการที่เป็นอันตราย</t>
  </si>
  <si>
    <t>ต่อสุขภาพ</t>
  </si>
  <si>
    <t>1. แผนงานการพาณิชย์</t>
  </si>
  <si>
    <t>4.2 งานไฟฟ้า , ถนน</t>
  </si>
  <si>
    <t>5. แผนงานสาธารณสุข</t>
  </si>
  <si>
    <t>5.1 งานบริหารทั่วไปเกี่ยวกับสาธารณสุข</t>
  </si>
  <si>
    <t>5.2 งานกำจัดขยะมูลฝอยและสิ่งปฏิกูล</t>
  </si>
  <si>
    <t>บาท  โดยแยกรายละเอียดตามแผนงานได้ดังนี้</t>
  </si>
  <si>
    <t>ก. รายได้ภาษีอากร</t>
  </si>
  <si>
    <t>1. หมวดภาษีอากร</t>
  </si>
  <si>
    <t>1.3 ภาษีป้าย</t>
  </si>
  <si>
    <t>1.7 ภาษีสุรา</t>
  </si>
  <si>
    <t>เพื่อจ่ายเป็นค่าไปรษณีย์   ค่าโทรเลข   ค่าธนานัติ   ค่าซื้อดวงตราไปรษณียากร    ค่าเช่าตู้</t>
  </si>
  <si>
    <t xml:space="preserve"> บาท   เพื่อจ่ายเป็นเงิน</t>
  </si>
  <si>
    <t>ค่าติดตั้งไฟฟ้า  ค่าติดตั้งประปา ค่าติดตั้งโทรศัพท์ ฯลฯ ตั้งจ่ายจากเงินรายได้ ปรากฏในแผนงานเคหะและชุมชน  (251)</t>
  </si>
  <si>
    <t>บาท เพื่อจ่ายเป็นค่าบำรุง</t>
  </si>
  <si>
    <t xml:space="preserve">รักษาหรือซ่อมแซมครุภัณฑ์   ค่าบำรุงรักษาหรือซ่อมแซมที่ดินและสิ่งก่อสร้าง ค่าบำรุงรักษาหรือซ่อมแซมทรัพย์สิน   </t>
  </si>
  <si>
    <t>บาท เพื่อจ่ายเป็นค่าใช้จ่ายในการเลือกตั้ง ค่าใช้จ่ายในการเดินทางไปราชการในราชอาณาจักร เช่น</t>
  </si>
  <si>
    <t xml:space="preserve">ค่าเบี้ยเลี้ยงในการเดินทาง ค่าพาหนะ ค่าเช่าที่พัก ค่าเบี้ยเลี้ยงพยานหรือผู้ต้องหา ค่าของขวัญ ของรางวัล หรือเงินรางวัล  </t>
  </si>
  <si>
    <t>ค่าพวงมาลัย ช่อดอกไม้ กระเช้าดอกไม้และพวงมาลา ค่าชดใช้ค่าเสียหายหรือค่าสินไหมทดแทน เงินช่วยเหลือพนักงาน</t>
  </si>
  <si>
    <t>หรือลูกจ้างที่ต้องหาคดีอาญา และเงินเพิ่มพิเศษ ฯลฯ ตั้งจ่ายจากเงินรายได้  ปรากฏในแผนงานเคหะและชุมชน (254)</t>
  </si>
  <si>
    <t>การจัดซื้อกระดาษ    หมึก     ดินสอ   ปากกา  ไม้บรรทัด   ยางลบ   คลิป   เป๊ก   เข็มหมุด    เทป พี วี ซี แบบใส   กระดาษ</t>
  </si>
  <si>
    <t xml:space="preserve">ไม้ต่าง ๆ   น้ำมันทาไม้  ทินเนอร์   สี   แปรงทาสี   ปูนซีเมนต์   ปูนขาว  ทราย อิฐหรือซีเมนต์บล็อก  กระเบื้อง   สังกะสี  </t>
  </si>
  <si>
    <t>แบตเตอรี่  ยางนอก  ยางใน  สายไมล์  เพลา  ตลับลูกปืน  น้ำมันเบรก  ไขควง  หม้อน้ำรถยนต์  เบาะรถยนต์ ฟิล์ม</t>
  </si>
  <si>
    <t xml:space="preserve">เขียนโปสเตอร์  พู่กันและสี ฟิล์ม   ฟิล์มสไลด์   แถบบันทึกเสียงหรือภาพ   รูปสีหรือขาวดำที่ได้จากการล้าง อัด ขยาย </t>
  </si>
  <si>
    <t xml:space="preserve"> บาท   เพื่อจ่ายเป็นค่าแผ่นหรือจาน</t>
  </si>
  <si>
    <t>บันทึกข้อมูลเทปบันทึกข้อมูล หัวพิมพ์หรือแถบพิมพ์สำหรับเครื่องพิมพ์คอมพิวเตอร์  ตลับผงหมึกสำหรับเครื่องพิมพ์</t>
  </si>
  <si>
    <t xml:space="preserve">แบบเลเซอร์   แผ่นกรองแสง  กระดาษต่อเนื่อง   แผงแป้นพิมพ์   เครื่องกระจายสัญญาณ   ฯลฯ   ตั้งจ่ายจากเงินรายได้  </t>
  </si>
  <si>
    <t>ค่าเช่าเครื่อง  ค่าเช่าเลขหมายโทรศัพท์  ค่าบำรุงรักษาสาย ฯลฯ  ตั้งจ่ายจากเงินรายได้  ปรากฏในแผนงานการพาณิชย์  (303)</t>
  </si>
  <si>
    <t>ค่าเช่าตู้ไปรษณีย์     ฯลฯ  ตั้งจ่ายจากเงินรายได้      ปรากฏในแผนงานการพาณิชย์  (304)</t>
  </si>
  <si>
    <t xml:space="preserve">เพื่อจ่ายเป็นค่าไปรษณีย์  โทรเลข ธนานัติ ค่าไปรษณีย์  โทรเลข  ธนานัติ  ค่าซื้อดวงตราไปรษณียากร   </t>
  </si>
  <si>
    <t xml:space="preserve">เพื่อจ่ายเป็นค่าโทรภาพ </t>
  </si>
  <si>
    <t>เพื่อจ่ายเป็นค่าน้ำดิบที่ใช้</t>
  </si>
  <si>
    <t xml:space="preserve">สำหรับผลิตน้ำประปาของกิจการประปา ให้กับกรมชลประทาน (กระทรวงเกษตรและสหกรณ์)      ตั้งจ่ายจากเงินรายได้ </t>
  </si>
  <si>
    <r>
      <t xml:space="preserve">ประกันสังคมสำหรับลูกจ้างขององค์การบริหารส่วนตำบล ตั้งจ่ายจากเงินรายได้ </t>
    </r>
    <r>
      <rPr>
        <b/>
        <sz val="16"/>
        <rFont val="Angsana New"/>
        <family val="1"/>
      </rPr>
      <t>ปรากฏในแผนงานงบกลาง</t>
    </r>
  </si>
  <si>
    <t>-36-</t>
  </si>
  <si>
    <t>-37-</t>
  </si>
  <si>
    <t>-38-</t>
  </si>
  <si>
    <t>-41-</t>
  </si>
  <si>
    <t>-42-</t>
  </si>
  <si>
    <t>-48-</t>
  </si>
  <si>
    <t>-49-</t>
  </si>
  <si>
    <t>-50-</t>
  </si>
  <si>
    <t>-51-</t>
  </si>
  <si>
    <t>-54-</t>
  </si>
  <si>
    <t>-55-</t>
  </si>
  <si>
    <t>-56-</t>
  </si>
  <si>
    <t>-57-</t>
  </si>
  <si>
    <t>-58-</t>
  </si>
  <si>
    <t xml:space="preserve">         1.3.1 ประเภท  ค่าตอบแทนผู้ปฏิบัติราชการอันเป็นประโยชน์แก่  อบต.ตั้งไว้ รวม</t>
  </si>
  <si>
    <r>
      <t xml:space="preserve">บริหารงานทั่วไป  </t>
    </r>
    <r>
      <rPr>
        <sz val="16"/>
        <color indexed="8"/>
        <rFont val="Angsana New"/>
        <family val="1"/>
      </rPr>
      <t>(301)</t>
    </r>
  </si>
  <si>
    <r>
      <t xml:space="preserve">ที่ทำการองค์การบริหารส่วนตำบล     ตั้งจ่ายจากเงินรายได้     </t>
    </r>
    <r>
      <rPr>
        <b/>
        <sz val="16"/>
        <color indexed="8"/>
        <rFont val="Angsana New"/>
        <family val="1"/>
      </rPr>
      <t xml:space="preserve"> ปรากฏในแผนงานบริหารงานทั่วไป  </t>
    </r>
    <r>
      <rPr>
        <sz val="16"/>
        <color indexed="8"/>
        <rFont val="Angsana New"/>
        <family val="1"/>
      </rPr>
      <t>(303)</t>
    </r>
  </si>
  <si>
    <r>
      <t xml:space="preserve">โทรคมนาคมขององค์การบริหารส่วนตำบล      ตั้งจ่ายจากเงินรายได้     </t>
    </r>
    <r>
      <rPr>
        <b/>
        <sz val="16"/>
        <color indexed="8"/>
        <rFont val="Angsana New"/>
        <family val="1"/>
      </rPr>
      <t xml:space="preserve"> ปรากฏในแผนงานบริหารงานทั่วไป  </t>
    </r>
    <r>
      <rPr>
        <sz val="16"/>
        <color indexed="8"/>
        <rFont val="Angsana New"/>
        <family val="1"/>
      </rPr>
      <t>(305)</t>
    </r>
  </si>
  <si>
    <r>
      <t xml:space="preserve">1.5  </t>
    </r>
    <r>
      <rPr>
        <b/>
        <sz val="16"/>
        <color indexed="8"/>
        <rFont val="Angsana New"/>
        <family val="1"/>
      </rPr>
      <t>หมวดเงินอุดหนุน</t>
    </r>
  </si>
  <si>
    <r>
      <t xml:space="preserve">2. </t>
    </r>
    <r>
      <rPr>
        <b/>
        <sz val="16"/>
        <color indexed="8"/>
        <rFont val="Angsana New"/>
        <family val="1"/>
      </rPr>
      <t>รายจ่ายเพื่อการลงทุน</t>
    </r>
  </si>
  <si>
    <t>1.3.20    ประเภท  วัสดุการเกษตร</t>
  </si>
  <si>
    <t xml:space="preserve">   บาท    เพื่อจ่ายเป็นค่าจัดซื้อต้นไม้ </t>
  </si>
  <si>
    <t>ปรากฎในแผนงานการเกษตร</t>
  </si>
  <si>
    <t xml:space="preserve">พันธุ์ไม้  ปุ๋ย  ยากำจัดศัตรูพืช  เพื่อปลูกพันธุ์ไม้ตามสถานที่  ที่อยู่ในความควบคุมดูแลของ อบต.  ตั้งจ่ายจากเงินรายได้ </t>
  </si>
  <si>
    <r>
      <t xml:space="preserve"> ที่ไม่เข้าลักษณะและประเภทตามระเบียบวิธีการงบประมาณ  ตั้งจ่ายจากเงินรายได้   </t>
    </r>
    <r>
      <rPr>
        <b/>
        <sz val="16"/>
        <color indexed="8"/>
        <rFont val="Angsana New"/>
        <family val="1"/>
      </rPr>
      <t xml:space="preserve">ปรากฏในแผนงานบริหารงานทั่วไป </t>
    </r>
    <r>
      <rPr>
        <sz val="16"/>
        <color indexed="8"/>
        <rFont val="Angsana New"/>
        <family val="1"/>
      </rPr>
      <t>(283)</t>
    </r>
  </si>
  <si>
    <t>รายจ่ายงบประมาณรายจ่ายเฉพาะการประปา</t>
  </si>
  <si>
    <t>คณะผู้บริหารองค์การบริหารส่วนตำบลบ้านใหม่</t>
  </si>
  <si>
    <t>ส่วนที่  2</t>
  </si>
  <si>
    <t>ข้อบัญญัติ</t>
  </si>
  <si>
    <t>บันทึกหลักการและเหตุผล</t>
  </si>
  <si>
    <t>งบประมาณรายจ่ายทั้งสิ้น</t>
  </si>
  <si>
    <t xml:space="preserve">คาร์บอน  กระดาษไข   ลวดเย็บกระดาษ   กาว   แฟ้ม สมุดบัญชี   น้ำดื่ม   ฯลฯ          ตั้งจ่ายจากเงินรายได้ </t>
  </si>
  <si>
    <t xml:space="preserve">  เพื่อจ่ายเป็นค่าฟิวส์  </t>
  </si>
  <si>
    <t>และชิ้นส่วนวิทยุ   ลูกถ้วย   สายอากาศ   รีซีสเตอร์   มูฟวิ่งคอยส์   คอนเดนเซอร์  ฯลฯ         ตั้งจ่ายจากเงินรายได้</t>
  </si>
  <si>
    <t xml:space="preserve">เข็มขัดรัดสายไฟฟ้า  เทปพันสายไฟฟ้า  สายไฟฟ้า  ปลั๊กไฟฟ้า   สวิตช์ไฟฟ้า  หลอดไฟฟ้า  หลอดวิทยุ ทรานซิตเตอร์ </t>
  </si>
  <si>
    <t>เพื่อจ่ายเป็นค่าสิ่งของ</t>
  </si>
  <si>
    <t>ปรากฏในแผนงานเคหะและชุมชน  (273)</t>
  </si>
  <si>
    <t xml:space="preserve">ช้อนส้อม   แก้วน้ำ   จานรอง   กระจกเงา   น้ำจืดที่ซื้อจากเอกชน สบู่ ผงซักฟอก ฯลฯ         ตั้งจ่ายจากเงินรายได้   </t>
  </si>
  <si>
    <t xml:space="preserve">เครื่องใช้ต่าง ๆ  เช่น แปรง  ไม้กวาด  เข่ง  มุ้ง  ผ้าปูที่นอน  ที่นอน  ปลอกหมอน  หมอน  ผ้าห่ม   ผ้าปูโต๊ะ   ถ้วยชาม  </t>
  </si>
  <si>
    <t xml:space="preserve">  เพื่อจ่ายเป็นค่าจัดซื้อ</t>
  </si>
  <si>
    <t>ตะปู  ค้อน  คีม  ฯลฯ     ตั้งจ่ายจากเงินรายได้    ตั้งจ่ายจากเงินรายได้ ปรากฏในแผนงานเคหะและชุมชน  (274)</t>
  </si>
  <si>
    <t xml:space="preserve">   เพื่อจ่ายเป็นค่าจัดซื้อ</t>
  </si>
  <si>
    <t xml:space="preserve">        (ลงนาม)  ..................................................</t>
  </si>
  <si>
    <t xml:space="preserve">                           ( นายไพโรจน์  พึ่งทหาร )</t>
  </si>
  <si>
    <t xml:space="preserve">      ตำแหน่ง  นายกองค์การบริหารส่วนตำบลบ้านใหม่</t>
  </si>
  <si>
    <t xml:space="preserve">         1.2.1 ประเภท  เงินเดือนหรือเงินที่จ่ายเพิ่มให้แก่พนักงานจ้าง</t>
  </si>
  <si>
    <t xml:space="preserve">  บาท     เพื่อจ่ายเป็นค่าจัดซื้อ</t>
  </si>
  <si>
    <r>
      <t xml:space="preserve">เครื่องถ่ายเอกสาร  จำนวน  1  เครื่อง   ตั้งจ่ายจากเงินรายได้  </t>
    </r>
    <r>
      <rPr>
        <b/>
        <sz val="16"/>
        <color indexed="8"/>
        <rFont val="Angsana New"/>
        <family val="1"/>
      </rPr>
      <t>ปรากฎในแผนบริหารงานทั่วไป (451)</t>
    </r>
  </si>
  <si>
    <t>ตั้งจ่ายจากเงินรายได้          ปรากฏในแผนงานเคหะและชุมชน</t>
  </si>
  <si>
    <t xml:space="preserve">เพื่อจ่ายเป็นค่าไปรษณีย์    โทรเลข ธนานัติ      ค่าซื้อดวงตราไปรษณียากร   ค่าเช่าตู้ไปรษณีย์    </t>
  </si>
  <si>
    <t>บาท  เพื่อจ่ายเป็นเงินค่าตอบแทนให้กับ</t>
  </si>
  <si>
    <t>1. รายจ่ายงบกลาง</t>
  </si>
  <si>
    <t>3.1 งานส่งเสริมและสนับสนุนความเข้มแข็งของชุมชน</t>
  </si>
  <si>
    <t>3. แผนงานสร้างความเข้มแข็งของชุมชน</t>
  </si>
  <si>
    <t>1.1.1  ประเภท  เงินเดือน/ค่าตอบแทนคณะผู้บริหารองค์กรปกครองส่วนท้องถิ่น ตั้งไว้</t>
  </si>
  <si>
    <t>-52-</t>
  </si>
  <si>
    <t>-53-</t>
  </si>
  <si>
    <t>รายละเอียดงบประมาณรายจ่ายทั่วไปประจำปีงบประมาณ  พ.ศ.  2552</t>
  </si>
  <si>
    <t>สำนักปลัด</t>
  </si>
  <si>
    <t>งบกลาง</t>
  </si>
  <si>
    <t>รวมค่าใช้จ่าย</t>
  </si>
  <si>
    <t xml:space="preserve">  เพื่อจ่ายเป็นเงินสมทบกองทุน</t>
  </si>
  <si>
    <t xml:space="preserve">   เพื่อจ่ายเป็นเงินสำรองจ่ายใน</t>
  </si>
  <si>
    <t>ปี 2552</t>
  </si>
  <si>
    <t>ประจำปีงบประมาณ พ.ศ.2552</t>
  </si>
  <si>
    <t>-59-</t>
  </si>
  <si>
    <t>-44-</t>
  </si>
  <si>
    <t>-45-</t>
  </si>
  <si>
    <t>-46-</t>
  </si>
  <si>
    <t>-47-</t>
  </si>
  <si>
    <r>
      <t xml:space="preserve">1.  </t>
    </r>
    <r>
      <rPr>
        <b/>
        <sz val="16"/>
        <color indexed="8"/>
        <rFont val="Angsana New"/>
        <family val="1"/>
      </rPr>
      <t xml:space="preserve">รายจ่ายประจำ </t>
    </r>
    <r>
      <rPr>
        <sz val="16"/>
        <color indexed="8"/>
        <rFont val="Angsana New"/>
        <family val="1"/>
      </rPr>
      <t xml:space="preserve">   ตั้งไว้  </t>
    </r>
  </si>
  <si>
    <r>
      <t xml:space="preserve">1.1  </t>
    </r>
    <r>
      <rPr>
        <b/>
        <sz val="16"/>
        <color indexed="8"/>
        <rFont val="Angsana New"/>
        <family val="1"/>
      </rPr>
      <t>หมวดเงินเดือนและค่าจ้างประจำ</t>
    </r>
    <r>
      <rPr>
        <sz val="16"/>
        <color indexed="8"/>
        <rFont val="Angsana New"/>
        <family val="1"/>
      </rPr>
      <t xml:space="preserve">  </t>
    </r>
  </si>
  <si>
    <r>
      <t xml:space="preserve">1.2  </t>
    </r>
    <r>
      <rPr>
        <b/>
        <sz val="16"/>
        <color indexed="8"/>
        <rFont val="Angsana New"/>
        <family val="1"/>
      </rPr>
      <t>หมวดค่าจ้างลูกจ้างชั่วคราว</t>
    </r>
  </si>
  <si>
    <r>
      <t xml:space="preserve">1.3  </t>
    </r>
    <r>
      <rPr>
        <b/>
        <sz val="16"/>
        <color indexed="8"/>
        <rFont val="Angsana New"/>
        <family val="1"/>
      </rPr>
      <t xml:space="preserve">หมวดค่าตอบแทน ใช้สอยและวัสดุ </t>
    </r>
    <r>
      <rPr>
        <sz val="16"/>
        <color indexed="8"/>
        <rFont val="Angsana New"/>
        <family val="1"/>
      </rPr>
      <t xml:space="preserve"> </t>
    </r>
  </si>
  <si>
    <r>
      <t>งานหรือลูกจ้างที่ต้องหาคดีอาญา และเงินเพิ่มพิเศษ ฯลฯ ตั้งจ่ายจากเงินรายได้</t>
    </r>
    <r>
      <rPr>
        <b/>
        <sz val="16"/>
        <color indexed="8"/>
        <rFont val="Angsana New"/>
        <family val="1"/>
      </rPr>
      <t xml:space="preserve"> </t>
    </r>
    <r>
      <rPr>
        <sz val="16"/>
        <color indexed="8"/>
        <rFont val="Angsana New"/>
        <family val="1"/>
      </rPr>
      <t>ปรากฏในแผนงานการพาณิชย์  (254)</t>
    </r>
  </si>
  <si>
    <r>
      <t xml:space="preserve">1.4  </t>
    </r>
    <r>
      <rPr>
        <b/>
        <sz val="16"/>
        <color indexed="8"/>
        <rFont val="Angsana New"/>
        <family val="1"/>
      </rPr>
      <t xml:space="preserve">หมวดค่าสาธารณูปโภค </t>
    </r>
    <r>
      <rPr>
        <sz val="16"/>
        <color indexed="8"/>
        <rFont val="Angsana New"/>
        <family val="1"/>
      </rPr>
      <t xml:space="preserve"> </t>
    </r>
  </si>
  <si>
    <t>ประจำปีงบประมาณ พ.ศ. 2553</t>
  </si>
  <si>
    <t>รายละเอียดงบประมาณรายจ่ายเฉพาะการประปา ประจำปี งบประมาณ พ.ศ.2553</t>
  </si>
  <si>
    <t>รายละเอียดงบประมาณรายจ่ายเฉพาะการประปา  ประจำปีงบประมาณ  พ.ศ.  2553</t>
  </si>
  <si>
    <t>ปี 2553</t>
  </si>
  <si>
    <t>ไฟฟ้า       ดังนี้</t>
  </si>
  <si>
    <t xml:space="preserve">2.1.5.1  เครื่องเจียร์  ขนาด  4  นิ้ว </t>
  </si>
  <si>
    <t xml:space="preserve">เครื่องเจียร์  ขนาด  4  นิ้ว  ขนาด  850  วัตต์   จำนวน  1   เครื่อง   ตั้งจ่ายจากเงินรายได้  </t>
  </si>
  <si>
    <t xml:space="preserve">ไฟเบอร์ตัดเหล็ก   ขนาด  2000  วัตต์   จำนวน  1   เครื่อง   ตั้งจ่ายจากเงินรายได้  </t>
  </si>
  <si>
    <t>2.1.5.3  ไฟเบอร์ตัดเหล็ก   ขนาด  2000  วัตต์</t>
  </si>
  <si>
    <t>2.1.5.4  สว่านไฟฟ้า   ขนาด  700  วัตต์</t>
  </si>
  <si>
    <t xml:space="preserve">สว่านไฟฟ้า (เจาะคอนกรีต, เหล็ก, ไม้)   ขนาด  700  วัตต์   จำนวน  1   เครื่อง   ตั้งจ่ายจากเงินรายได้  </t>
  </si>
  <si>
    <t>2.1.5.5  เลื่อยฉลุ   ขนาด  400  วัตต์</t>
  </si>
  <si>
    <t xml:space="preserve">เลื่อยฉลุ   ขนาด  400  วัตต์   จำนวน  1   เครื่อง   ตั้งจ่ายจากเงินรายได้  </t>
  </si>
  <si>
    <t>1.3 เงินสมทบกองทุนประกันสังคม</t>
  </si>
  <si>
    <t xml:space="preserve">1.4 เงินสมทบหลักประกันสุขภาพในระดับท้องถิ่นหรือพื้นที่ </t>
  </si>
</sst>
</file>

<file path=xl/styles.xml><?xml version="1.0" encoding="utf-8"?>
<styleSheet xmlns="http://schemas.openxmlformats.org/spreadsheetml/2006/main">
  <numFmts count="5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\ &quot;ден.&quot;;\-#,##0\ &quot;ден.&quot;"/>
    <numFmt numFmtId="200" formatCode="#,##0\ &quot;ден.&quot;;[Red]\-#,##0\ &quot;ден.&quot;"/>
    <numFmt numFmtId="201" formatCode="#,##0.00\ &quot;ден.&quot;;\-#,##0.00\ &quot;ден.&quot;"/>
    <numFmt numFmtId="202" formatCode="#,##0.00\ &quot;ден.&quot;;[Red]\-#,##0.00\ &quot;ден.&quot;"/>
    <numFmt numFmtId="203" formatCode="_-* #,##0\ &quot;ден.&quot;_-;\-* #,##0\ &quot;ден.&quot;_-;_-* &quot;-&quot;\ &quot;ден.&quot;_-;_-@_-"/>
    <numFmt numFmtId="204" formatCode="_-* #,##0\ _д_е_н_._-;\-* #,##0\ _д_е_н_._-;_-* &quot;-&quot;\ _д_е_н_._-;_-@_-"/>
    <numFmt numFmtId="205" formatCode="_-* #,##0.00\ &quot;ден.&quot;_-;\-* #,##0.00\ &quot;ден.&quot;_-;_-* &quot;-&quot;??\ &quot;ден.&quot;_-;_-@_-"/>
    <numFmt numFmtId="206" formatCode="_-* #,##0.00\ _д_е_н_._-;\-* #,##0.00\ _д_е_н_._-;_-* &quot;-&quot;??\ _д_е_н_._-;_-@_-"/>
    <numFmt numFmtId="207" formatCode="t&quot;ден.&quot;#,##0_);\(t&quot;ден.&quot;#,##0\)"/>
    <numFmt numFmtId="208" formatCode="t&quot;ден.&quot;#,##0_);[Red]\(t&quot;ден.&quot;#,##0\)"/>
    <numFmt numFmtId="209" formatCode="t&quot;ден.&quot;#,##0.00_);\(t&quot;ден.&quot;#,##0.00\)"/>
    <numFmt numFmtId="210" formatCode="t&quot;ден.&quot;#,##0.00_);[Red]\(t&quot;ден.&quot;#,##0.00\)"/>
    <numFmt numFmtId="211" formatCode="\t&quot;฿&quot;#,##0_);\(\t&quot;฿&quot;#,##0\)"/>
    <numFmt numFmtId="212" formatCode="\t&quot;฿&quot;#,##0_);[Red]\(\t&quot;฿&quot;#,##0\)"/>
    <numFmt numFmtId="213" formatCode="\t&quot;฿&quot;#,##0.00_);\(\t&quot;฿&quot;#,##0.00\)"/>
    <numFmt numFmtId="214" formatCode="\t&quot;฿&quot;#,##0.00_);[Red]\(\t&quot;฿&quot;#,##0.00\)"/>
    <numFmt numFmtId="215" formatCode="_-* #,##0.0_-;\-* #,##0.0_-;_-* &quot;-&quot;??_-;_-@_-"/>
    <numFmt numFmtId="216" formatCode="_-* #,##0_-;\-* #,##0_-;_-* &quot;-&quot;??_-;_-@_-"/>
    <numFmt numFmtId="217" formatCode="_-* #,##0.000_-;\-* #,##0.000_-;_-* &quot;-&quot;??_-;_-@_-"/>
    <numFmt numFmtId="218" formatCode="_-* #,##0.0000_-;\-* #,##0.0000_-;_-* &quot;-&quot;??_-;_-@_-"/>
    <numFmt numFmtId="219" formatCode="#,##0;[Red]#,##0"/>
    <numFmt numFmtId="220" formatCode="_-* #,##0.00000_-;\-* #,##0.00000_-;_-* &quot;-&quot;??_-;_-@_-"/>
    <numFmt numFmtId="221" formatCode="_-* #,##0.000000_-;\-* #,##0.000000_-;_-* &quot;-&quot;??_-;_-@_-"/>
    <numFmt numFmtId="222" formatCode="#,##0_ ;\-#,##0\ "/>
    <numFmt numFmtId="223" formatCode="&quot;ใช่&quot;;&quot;ใช่&quot;;&quot;ไม่ใช่&quot;"/>
    <numFmt numFmtId="224" formatCode="&quot;จริง&quot;;&quot;จริง&quot;;&quot;เท็จ&quot;"/>
    <numFmt numFmtId="225" formatCode="&quot;เปิด&quot;;&quot;เปิด&quot;;&quot;ปิด&quot;"/>
    <numFmt numFmtId="226" formatCode="[$€-2]\ #,##0.00_);[Red]\([$€-2]\ #,##0.00\)"/>
    <numFmt numFmtId="227" formatCode="#,##0.0"/>
  </numFmts>
  <fonts count="42">
    <font>
      <sz val="14"/>
      <name val="Cordia New"/>
      <family val="0"/>
    </font>
    <font>
      <sz val="18"/>
      <name val="Angsana New"/>
      <family val="1"/>
    </font>
    <font>
      <sz val="14"/>
      <name val="Angsana New"/>
      <family val="1"/>
    </font>
    <font>
      <b/>
      <sz val="26"/>
      <name val="Angsana New"/>
      <family val="1"/>
    </font>
    <font>
      <sz val="22"/>
      <name val="Angsana New"/>
      <family val="1"/>
    </font>
    <font>
      <sz val="16"/>
      <name val="Angsana New"/>
      <family val="1"/>
    </font>
    <font>
      <sz val="20"/>
      <name val="Angsana New"/>
      <family val="1"/>
    </font>
    <font>
      <b/>
      <sz val="16"/>
      <name val="Angsana New"/>
      <family val="1"/>
    </font>
    <font>
      <b/>
      <sz val="18"/>
      <name val="Angsana New"/>
      <family val="1"/>
    </font>
    <font>
      <b/>
      <sz val="16"/>
      <color indexed="56"/>
      <name val="Angsana New"/>
      <family val="1"/>
    </font>
    <font>
      <b/>
      <u val="single"/>
      <sz val="18"/>
      <name val="Angsana New"/>
      <family val="1"/>
    </font>
    <font>
      <b/>
      <sz val="20"/>
      <name val="Angsana New"/>
      <family val="1"/>
    </font>
    <font>
      <b/>
      <sz val="22"/>
      <name val="Angsana New"/>
      <family val="1"/>
    </font>
    <font>
      <sz val="16"/>
      <color indexed="14"/>
      <name val="Angsana New"/>
      <family val="1"/>
    </font>
    <font>
      <b/>
      <sz val="16"/>
      <color indexed="10"/>
      <name val="Angsana New"/>
      <family val="1"/>
    </font>
    <font>
      <sz val="8"/>
      <name val="Cordia New"/>
      <family val="0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6"/>
      <color indexed="8"/>
      <name val="Webdings"/>
      <family val="1"/>
    </font>
    <font>
      <b/>
      <sz val="16"/>
      <color indexed="12"/>
      <name val="Angsana New"/>
      <family val="1"/>
    </font>
    <font>
      <b/>
      <sz val="17"/>
      <color indexed="8"/>
      <name val="Angsana New"/>
      <family val="1"/>
    </font>
    <font>
      <b/>
      <u val="single"/>
      <sz val="16"/>
      <name val="Angsana New"/>
      <family val="1"/>
    </font>
    <font>
      <b/>
      <sz val="16"/>
      <color indexed="53"/>
      <name val="Angsana New"/>
      <family val="1"/>
    </font>
    <font>
      <b/>
      <sz val="17"/>
      <name val="Angsana New"/>
      <family val="1"/>
    </font>
    <font>
      <sz val="17"/>
      <name val="Angsana New"/>
      <family val="1"/>
    </font>
    <font>
      <sz val="16"/>
      <color indexed="10"/>
      <name val="Angsana New"/>
      <family val="1"/>
    </font>
    <font>
      <sz val="16"/>
      <color indexed="12"/>
      <name val="Angsana New"/>
      <family val="1"/>
    </font>
    <font>
      <sz val="16"/>
      <color indexed="20"/>
      <name val="Angsana New"/>
      <family val="1"/>
    </font>
    <font>
      <sz val="14"/>
      <color indexed="8"/>
      <name val="Angsana New"/>
      <family val="1"/>
    </font>
    <font>
      <sz val="16"/>
      <color indexed="53"/>
      <name val="Angsana New"/>
      <family val="1"/>
    </font>
    <font>
      <b/>
      <sz val="14"/>
      <name val="Angsana New"/>
      <family val="1"/>
    </font>
    <font>
      <sz val="14"/>
      <color indexed="10"/>
      <name val="Angsana New"/>
      <family val="1"/>
    </font>
    <font>
      <sz val="15"/>
      <name val="Angsana New"/>
      <family val="1"/>
    </font>
    <font>
      <b/>
      <sz val="15"/>
      <name val="Angsana New"/>
      <family val="1"/>
    </font>
    <font>
      <sz val="14"/>
      <color indexed="8"/>
      <name val="Cordia New"/>
      <family val="0"/>
    </font>
    <font>
      <sz val="20"/>
      <color indexed="8"/>
      <name val="Angsana New"/>
      <family val="1"/>
    </font>
    <font>
      <sz val="15"/>
      <color indexed="8"/>
      <name val="Angsana New"/>
      <family val="1"/>
    </font>
    <font>
      <sz val="16"/>
      <name val="AngsanaUPC"/>
      <family val="1"/>
    </font>
    <font>
      <sz val="15"/>
      <color indexed="8"/>
      <name val="Webdings"/>
      <family val="1"/>
    </font>
    <font>
      <sz val="14"/>
      <color indexed="8"/>
      <name val="Webdings"/>
      <family val="1"/>
    </font>
    <font>
      <b/>
      <sz val="14"/>
      <color indexed="8"/>
      <name val="Angsana New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99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216" fontId="2" fillId="0" borderId="0" xfId="15" applyNumberFormat="1" applyFont="1" applyAlignment="1">
      <alignment/>
    </xf>
    <xf numFmtId="216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3" fontId="9" fillId="0" borderId="0" xfId="15" applyNumberFormat="1" applyFont="1" applyAlignment="1">
      <alignment/>
    </xf>
    <xf numFmtId="216" fontId="7" fillId="0" borderId="0" xfId="15" applyNumberFormat="1" applyFont="1" applyAlignment="1">
      <alignment/>
    </xf>
    <xf numFmtId="216" fontId="5" fillId="0" borderId="0" xfId="0" applyNumberFormat="1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quotePrefix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216" fontId="13" fillId="0" borderId="0" xfId="15" applyNumberFormat="1" applyFont="1" applyAlignment="1">
      <alignment/>
    </xf>
    <xf numFmtId="216" fontId="5" fillId="0" borderId="0" xfId="15" applyNumberFormat="1" applyFont="1" applyAlignment="1">
      <alignment/>
    </xf>
    <xf numFmtId="216" fontId="5" fillId="0" borderId="0" xfId="0" applyNumberFormat="1" applyFont="1" applyAlignment="1">
      <alignment/>
    </xf>
    <xf numFmtId="216" fontId="13" fillId="0" borderId="0" xfId="15" applyNumberFormat="1" applyFont="1" applyAlignment="1">
      <alignment horizontal="center"/>
    </xf>
    <xf numFmtId="216" fontId="14" fillId="0" borderId="0" xfId="0" applyNumberFormat="1" applyFont="1" applyAlignment="1">
      <alignment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17" fillId="0" borderId="0" xfId="0" applyFont="1" applyAlignment="1">
      <alignment/>
    </xf>
    <xf numFmtId="216" fontId="17" fillId="0" borderId="0" xfId="15" applyNumberFormat="1" applyFont="1" applyAlignment="1">
      <alignment/>
    </xf>
    <xf numFmtId="41" fontId="17" fillId="0" borderId="0" xfId="0" applyNumberFormat="1" applyFont="1" applyAlignment="1">
      <alignment/>
    </xf>
    <xf numFmtId="41" fontId="17" fillId="0" borderId="0" xfId="0" applyNumberFormat="1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216" fontId="17" fillId="0" borderId="0" xfId="15" applyNumberFormat="1" applyFont="1" applyAlignment="1">
      <alignment horizontal="center"/>
    </xf>
    <xf numFmtId="0" fontId="17" fillId="0" borderId="0" xfId="0" applyFont="1" applyAlignment="1">
      <alignment/>
    </xf>
    <xf numFmtId="216" fontId="17" fillId="0" borderId="0" xfId="15" applyNumberFormat="1" applyFont="1" applyAlignment="1">
      <alignment/>
    </xf>
    <xf numFmtId="41" fontId="17" fillId="0" borderId="0" xfId="15" applyNumberFormat="1" applyFont="1" applyAlignment="1">
      <alignment horizontal="right"/>
    </xf>
    <xf numFmtId="41" fontId="17" fillId="0" borderId="0" xfId="0" applyNumberFormat="1" applyFont="1" applyAlignment="1">
      <alignment horizontal="center"/>
    </xf>
    <xf numFmtId="3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0" fontId="18" fillId="0" borderId="0" xfId="0" applyFont="1" applyAlignment="1" quotePrefix="1">
      <alignment horizontal="center"/>
    </xf>
    <xf numFmtId="0" fontId="18" fillId="0" borderId="0" xfId="0" applyFont="1" applyAlignment="1">
      <alignment horizontal="center"/>
    </xf>
    <xf numFmtId="216" fontId="1" fillId="0" borderId="0" xfId="15" applyNumberFormat="1" applyFont="1" applyAlignment="1">
      <alignment/>
    </xf>
    <xf numFmtId="216" fontId="17" fillId="0" borderId="0" xfId="15" applyNumberFormat="1" applyFont="1" applyAlignment="1">
      <alignment horizontal="right"/>
    </xf>
    <xf numFmtId="216" fontId="14" fillId="0" borderId="0" xfId="0" applyNumberFormat="1" applyFont="1" applyFill="1" applyAlignment="1">
      <alignment/>
    </xf>
    <xf numFmtId="216" fontId="20" fillId="0" borderId="0" xfId="0" applyNumberFormat="1" applyFont="1" applyFill="1" applyAlignment="1">
      <alignment/>
    </xf>
    <xf numFmtId="216" fontId="5" fillId="0" borderId="0" xfId="15" applyNumberFormat="1" applyFont="1" applyAlignment="1">
      <alignment/>
    </xf>
    <xf numFmtId="216" fontId="17" fillId="0" borderId="0" xfId="15" applyNumberFormat="1" applyFont="1" applyAlignment="1">
      <alignment/>
    </xf>
    <xf numFmtId="216" fontId="8" fillId="0" borderId="1" xfId="0" applyNumberFormat="1" applyFont="1" applyBorder="1" applyAlignment="1">
      <alignment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216" fontId="20" fillId="0" borderId="0" xfId="0" applyNumberFormat="1" applyFont="1" applyAlignment="1">
      <alignment/>
    </xf>
    <xf numFmtId="216" fontId="23" fillId="0" borderId="0" xfId="0" applyNumberFormat="1" applyFont="1" applyAlignment="1">
      <alignment/>
    </xf>
    <xf numFmtId="216" fontId="5" fillId="0" borderId="0" xfId="15" applyNumberFormat="1" applyFont="1" applyAlignment="1">
      <alignment horizontal="center"/>
    </xf>
    <xf numFmtId="49" fontId="5" fillId="0" borderId="0" xfId="0" applyNumberFormat="1" applyFont="1" applyAlignment="1">
      <alignment horizontal="left"/>
    </xf>
    <xf numFmtId="3" fontId="5" fillId="0" borderId="0" xfId="0" applyNumberFormat="1" applyFont="1" applyAlignment="1">
      <alignment horizontal="center"/>
    </xf>
    <xf numFmtId="216" fontId="23" fillId="0" borderId="0" xfId="0" applyNumberFormat="1" applyFont="1" applyAlignment="1">
      <alignment horizontal="center"/>
    </xf>
    <xf numFmtId="3" fontId="23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3" fontId="23" fillId="0" borderId="0" xfId="0" applyNumberFormat="1" applyFont="1" applyAlignment="1">
      <alignment/>
    </xf>
    <xf numFmtId="216" fontId="20" fillId="0" borderId="0" xfId="15" applyNumberFormat="1" applyFont="1" applyBorder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3" fontId="5" fillId="0" borderId="0" xfId="0" applyNumberFormat="1" applyFont="1" applyFill="1" applyAlignment="1">
      <alignment/>
    </xf>
    <xf numFmtId="216" fontId="5" fillId="0" borderId="0" xfId="15" applyNumberFormat="1" applyFont="1" applyFill="1" applyAlignment="1">
      <alignment/>
    </xf>
    <xf numFmtId="216" fontId="5" fillId="0" borderId="0" xfId="15" applyNumberFormat="1" applyFont="1" applyAlignment="1">
      <alignment horizontal="left"/>
    </xf>
    <xf numFmtId="0" fontId="26" fillId="0" borderId="0" xfId="0" applyFont="1" applyAlignment="1">
      <alignment horizontal="left"/>
    </xf>
    <xf numFmtId="216" fontId="27" fillId="0" borderId="0" xfId="15" applyNumberFormat="1" applyFont="1" applyAlignment="1">
      <alignment/>
    </xf>
    <xf numFmtId="0" fontId="5" fillId="0" borderId="0" xfId="0" applyFont="1" applyAlignment="1">
      <alignment horizontal="right"/>
    </xf>
    <xf numFmtId="216" fontId="26" fillId="0" borderId="0" xfId="15" applyNumberFormat="1" applyFont="1" applyAlignment="1">
      <alignment/>
    </xf>
    <xf numFmtId="216" fontId="26" fillId="0" borderId="0" xfId="0" applyNumberFormat="1" applyFont="1" applyAlignment="1">
      <alignment/>
    </xf>
    <xf numFmtId="43" fontId="5" fillId="0" borderId="0" xfId="15" applyFont="1" applyAlignment="1">
      <alignment/>
    </xf>
    <xf numFmtId="216" fontId="23" fillId="0" borderId="0" xfId="0" applyNumberFormat="1" applyFont="1" applyFill="1" applyAlignment="1">
      <alignment/>
    </xf>
    <xf numFmtId="216" fontId="23" fillId="0" borderId="0" xfId="15" applyNumberFormat="1" applyFont="1" applyFill="1" applyAlignment="1">
      <alignment horizontal="center"/>
    </xf>
    <xf numFmtId="216" fontId="23" fillId="0" borderId="0" xfId="0" applyNumberFormat="1" applyFont="1" applyFill="1" applyAlignment="1">
      <alignment horizontal="center"/>
    </xf>
    <xf numFmtId="216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 horizontal="center"/>
    </xf>
    <xf numFmtId="43" fontId="5" fillId="0" borderId="0" xfId="15" applyFont="1" applyAlignment="1">
      <alignment horizontal="center"/>
    </xf>
    <xf numFmtId="216" fontId="27" fillId="0" borderId="0" xfId="15" applyNumberFormat="1" applyFont="1" applyAlignment="1">
      <alignment horizontal="left"/>
    </xf>
    <xf numFmtId="0" fontId="7" fillId="0" borderId="0" xfId="0" applyFont="1" applyAlignment="1">
      <alignment/>
    </xf>
    <xf numFmtId="3" fontId="2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/>
    </xf>
    <xf numFmtId="216" fontId="5" fillId="0" borderId="0" xfId="15" applyNumberFormat="1" applyFont="1" applyAlignment="1">
      <alignment horizontal="right"/>
    </xf>
    <xf numFmtId="2" fontId="5" fillId="0" borderId="0" xfId="0" applyNumberFormat="1" applyFont="1" applyAlignment="1">
      <alignment horizontal="left"/>
    </xf>
    <xf numFmtId="216" fontId="5" fillId="0" borderId="0" xfId="15" applyNumberFormat="1" applyFont="1" applyAlignment="1">
      <alignment/>
    </xf>
    <xf numFmtId="216" fontId="27" fillId="0" borderId="0" xfId="0" applyNumberFormat="1" applyFont="1" applyAlignment="1">
      <alignment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" fontId="17" fillId="0" borderId="0" xfId="0" applyNumberFormat="1" applyFont="1" applyAlignment="1">
      <alignment/>
    </xf>
    <xf numFmtId="49" fontId="17" fillId="0" borderId="0" xfId="0" applyNumberFormat="1" applyFont="1" applyAlignment="1">
      <alignment/>
    </xf>
    <xf numFmtId="216" fontId="17" fillId="0" borderId="0" xfId="0" applyNumberFormat="1" applyFont="1" applyAlignment="1">
      <alignment/>
    </xf>
    <xf numFmtId="49" fontId="17" fillId="0" borderId="0" xfId="0" applyNumberFormat="1" applyFont="1" applyAlignment="1" quotePrefix="1">
      <alignment/>
    </xf>
    <xf numFmtId="216" fontId="5" fillId="0" borderId="0" xfId="0" applyNumberFormat="1" applyFont="1" applyAlignment="1">
      <alignment/>
    </xf>
    <xf numFmtId="0" fontId="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3" fontId="17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216" fontId="13" fillId="0" borderId="0" xfId="15" applyNumberFormat="1" applyFont="1" applyAlignment="1">
      <alignment/>
    </xf>
    <xf numFmtId="3" fontId="5" fillId="0" borderId="0" xfId="0" applyNumberFormat="1" applyFont="1" applyAlignment="1">
      <alignment/>
    </xf>
    <xf numFmtId="0" fontId="19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/>
    </xf>
    <xf numFmtId="3" fontId="7" fillId="0" borderId="0" xfId="15" applyNumberFormat="1" applyFont="1" applyFill="1" applyAlignment="1">
      <alignment/>
    </xf>
    <xf numFmtId="3" fontId="9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44" fontId="5" fillId="0" borderId="0" xfId="17" applyFont="1" applyAlignment="1">
      <alignment horizontal="center"/>
    </xf>
    <xf numFmtId="4" fontId="5" fillId="0" borderId="0" xfId="0" applyNumberFormat="1" applyFont="1" applyAlignment="1">
      <alignment/>
    </xf>
    <xf numFmtId="0" fontId="5" fillId="0" borderId="6" xfId="0" applyFont="1" applyBorder="1" applyAlignment="1">
      <alignment/>
    </xf>
    <xf numFmtId="43" fontId="5" fillId="0" borderId="2" xfId="15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43" fontId="5" fillId="0" borderId="4" xfId="15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6" fillId="0" borderId="5" xfId="0" applyFont="1" applyBorder="1" applyAlignment="1">
      <alignment/>
    </xf>
    <xf numFmtId="0" fontId="5" fillId="0" borderId="0" xfId="0" applyFont="1" applyBorder="1" applyAlignment="1">
      <alignment/>
    </xf>
    <xf numFmtId="43" fontId="5" fillId="0" borderId="3" xfId="15" applyFont="1" applyBorder="1" applyAlignment="1">
      <alignment/>
    </xf>
    <xf numFmtId="0" fontId="5" fillId="0" borderId="3" xfId="0" applyFont="1" applyBorder="1" applyAlignment="1">
      <alignment/>
    </xf>
    <xf numFmtId="0" fontId="5" fillId="0" borderId="5" xfId="0" applyFont="1" applyBorder="1" applyAlignment="1">
      <alignment/>
    </xf>
    <xf numFmtId="43" fontId="26" fillId="0" borderId="3" xfId="15" applyNumberFormat="1" applyFont="1" applyBorder="1" applyAlignment="1">
      <alignment/>
    </xf>
    <xf numFmtId="216" fontId="26" fillId="0" borderId="3" xfId="15" applyNumberFormat="1" applyFont="1" applyBorder="1" applyAlignment="1">
      <alignment/>
    </xf>
    <xf numFmtId="216" fontId="5" fillId="0" borderId="3" xfId="15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43" fontId="5" fillId="0" borderId="4" xfId="15" applyFont="1" applyBorder="1" applyAlignment="1">
      <alignment/>
    </xf>
    <xf numFmtId="216" fontId="5" fillId="0" borderId="4" xfId="15" applyNumberFormat="1" applyFont="1" applyBorder="1" applyAlignment="1">
      <alignment/>
    </xf>
    <xf numFmtId="0" fontId="5" fillId="0" borderId="4" xfId="0" applyFont="1" applyBorder="1" applyAlignment="1">
      <alignment/>
    </xf>
    <xf numFmtId="43" fontId="26" fillId="0" borderId="3" xfId="15" applyFont="1" applyBorder="1" applyAlignment="1">
      <alignment/>
    </xf>
    <xf numFmtId="43" fontId="30" fillId="0" borderId="3" xfId="15" applyFont="1" applyBorder="1" applyAlignment="1">
      <alignment/>
    </xf>
    <xf numFmtId="216" fontId="5" fillId="0" borderId="9" xfId="15" applyNumberFormat="1" applyFont="1" applyBorder="1" applyAlignment="1">
      <alignment/>
    </xf>
    <xf numFmtId="43" fontId="5" fillId="0" borderId="0" xfId="15" applyFont="1" applyBorder="1" applyAlignment="1">
      <alignment/>
    </xf>
    <xf numFmtId="216" fontId="5" fillId="0" borderId="0" xfId="15" applyNumberFormat="1" applyFont="1" applyBorder="1" applyAlignment="1">
      <alignment/>
    </xf>
    <xf numFmtId="0" fontId="26" fillId="0" borderId="0" xfId="0" applyFont="1" applyAlignment="1">
      <alignment/>
    </xf>
    <xf numFmtId="43" fontId="5" fillId="0" borderId="3" xfId="15" applyFont="1" applyBorder="1" applyAlignment="1">
      <alignment horizontal="center"/>
    </xf>
    <xf numFmtId="216" fontId="5" fillId="0" borderId="3" xfId="15" applyNumberFormat="1" applyFont="1" applyBorder="1" applyAlignment="1">
      <alignment horizontal="center"/>
    </xf>
    <xf numFmtId="43" fontId="5" fillId="0" borderId="3" xfId="15" applyNumberFormat="1" applyFont="1" applyBorder="1" applyAlignment="1">
      <alignment/>
    </xf>
    <xf numFmtId="216" fontId="5" fillId="0" borderId="3" xfId="0" applyNumberFormat="1" applyFont="1" applyBorder="1" applyAlignment="1">
      <alignment/>
    </xf>
    <xf numFmtId="0" fontId="5" fillId="0" borderId="10" xfId="0" applyFont="1" applyBorder="1" applyAlignment="1">
      <alignment/>
    </xf>
    <xf numFmtId="43" fontId="5" fillId="0" borderId="10" xfId="15" applyFont="1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/>
    </xf>
    <xf numFmtId="43" fontId="5" fillId="0" borderId="6" xfId="15" applyFont="1" applyBorder="1" applyAlignment="1">
      <alignment/>
    </xf>
    <xf numFmtId="216" fontId="5" fillId="0" borderId="8" xfId="15" applyNumberFormat="1" applyFont="1" applyBorder="1" applyAlignment="1">
      <alignment/>
    </xf>
    <xf numFmtId="3" fontId="5" fillId="0" borderId="4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43" fontId="2" fillId="0" borderId="0" xfId="15" applyFont="1" applyAlignment="1">
      <alignment horizontal="center"/>
    </xf>
    <xf numFmtId="0" fontId="31" fillId="0" borderId="0" xfId="0" applyFont="1" applyAlignment="1">
      <alignment horizontal="left"/>
    </xf>
    <xf numFmtId="43" fontId="31" fillId="0" borderId="0" xfId="15" applyFont="1" applyAlignment="1">
      <alignment horizontal="left"/>
    </xf>
    <xf numFmtId="0" fontId="2" fillId="0" borderId="0" xfId="0" applyFont="1" applyAlignment="1">
      <alignment horizontal="left"/>
    </xf>
    <xf numFmtId="43" fontId="2" fillId="0" borderId="0" xfId="15" applyFont="1" applyAlignment="1">
      <alignment horizontal="left"/>
    </xf>
    <xf numFmtId="216" fontId="2" fillId="0" borderId="0" xfId="15" applyNumberFormat="1" applyFont="1" applyAlignment="1">
      <alignment horizontal="left"/>
    </xf>
    <xf numFmtId="3" fontId="2" fillId="0" borderId="0" xfId="0" applyNumberFormat="1" applyFont="1" applyAlignment="1">
      <alignment/>
    </xf>
    <xf numFmtId="216" fontId="2" fillId="0" borderId="0" xfId="0" applyNumberFormat="1" applyFont="1" applyAlignment="1">
      <alignment horizontal="right"/>
    </xf>
    <xf numFmtId="216" fontId="2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43" fontId="2" fillId="0" borderId="0" xfId="15" applyFont="1" applyAlignment="1">
      <alignment/>
    </xf>
    <xf numFmtId="3" fontId="3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3" fontId="26" fillId="0" borderId="0" xfId="0" applyNumberFormat="1" applyFont="1" applyAlignment="1">
      <alignment/>
    </xf>
    <xf numFmtId="3" fontId="26" fillId="0" borderId="0" xfId="15" applyNumberFormat="1" applyFont="1" applyAlignment="1">
      <alignment/>
    </xf>
    <xf numFmtId="216" fontId="2" fillId="0" borderId="3" xfId="15" applyNumberFormat="1" applyFont="1" applyBorder="1" applyAlignment="1">
      <alignment horizontal="right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2" fillId="0" borderId="9" xfId="0" applyFont="1" applyBorder="1" applyAlignment="1">
      <alignment/>
    </xf>
    <xf numFmtId="0" fontId="2" fillId="0" borderId="3" xfId="0" applyFont="1" applyBorder="1" applyAlignment="1">
      <alignment horizontal="right"/>
    </xf>
    <xf numFmtId="216" fontId="2" fillId="0" borderId="3" xfId="15" applyNumberFormat="1" applyFont="1" applyBorder="1" applyAlignment="1">
      <alignment horizontal="center"/>
    </xf>
    <xf numFmtId="3" fontId="2" fillId="0" borderId="3" xfId="0" applyNumberFormat="1" applyFont="1" applyBorder="1" applyAlignment="1">
      <alignment horizontal="right"/>
    </xf>
    <xf numFmtId="0" fontId="2" fillId="0" borderId="5" xfId="0" applyFont="1" applyBorder="1" applyAlignment="1">
      <alignment horizontal="center" vertical="center" textRotation="180"/>
    </xf>
    <xf numFmtId="3" fontId="2" fillId="0" borderId="12" xfId="0" applyNumberFormat="1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216" fontId="2" fillId="0" borderId="3" xfId="15" applyNumberFormat="1" applyFont="1" applyBorder="1" applyAlignment="1" quotePrefix="1">
      <alignment horizontal="center"/>
    </xf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/>
    </xf>
    <xf numFmtId="216" fontId="2" fillId="0" borderId="3" xfId="15" applyNumberFormat="1" applyFont="1" applyBorder="1" applyAlignment="1">
      <alignment/>
    </xf>
    <xf numFmtId="4" fontId="2" fillId="0" borderId="0" xfId="0" applyNumberFormat="1" applyFont="1" applyAlignment="1">
      <alignment/>
    </xf>
    <xf numFmtId="43" fontId="2" fillId="0" borderId="3" xfId="15" applyFont="1" applyBorder="1" applyAlignment="1">
      <alignment/>
    </xf>
    <xf numFmtId="43" fontId="2" fillId="0" borderId="3" xfId="15" applyFont="1" applyBorder="1" applyAlignment="1">
      <alignment horizontal="center"/>
    </xf>
    <xf numFmtId="216" fontId="2" fillId="0" borderId="3" xfId="0" applyNumberFormat="1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3" fontId="2" fillId="0" borderId="3" xfId="15" applyNumberFormat="1" applyFont="1" applyBorder="1" applyAlignment="1">
      <alignment horizontal="right"/>
    </xf>
    <xf numFmtId="3" fontId="13" fillId="0" borderId="0" xfId="15" applyNumberFormat="1" applyFont="1" applyAlignment="1">
      <alignment/>
    </xf>
    <xf numFmtId="3" fontId="5" fillId="0" borderId="0" xfId="15" applyNumberFormat="1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 horizontal="center"/>
    </xf>
    <xf numFmtId="43" fontId="33" fillId="0" borderId="0" xfId="15" applyFont="1" applyAlignment="1">
      <alignment horizontal="center"/>
    </xf>
    <xf numFmtId="0" fontId="33" fillId="0" borderId="0" xfId="0" applyFont="1" applyAlignment="1">
      <alignment horizontal="left"/>
    </xf>
    <xf numFmtId="43" fontId="33" fillId="0" borderId="0" xfId="15" applyFont="1" applyAlignment="1">
      <alignment horizontal="left"/>
    </xf>
    <xf numFmtId="216" fontId="18" fillId="0" borderId="0" xfId="0" applyNumberFormat="1" applyFont="1" applyAlignment="1">
      <alignment/>
    </xf>
    <xf numFmtId="0" fontId="17" fillId="0" borderId="0" xfId="0" applyFont="1" applyAlignment="1">
      <alignment/>
    </xf>
    <xf numFmtId="43" fontId="7" fillId="0" borderId="0" xfId="15" applyFont="1" applyAlignment="1" quotePrefix="1">
      <alignment horizontal="center"/>
    </xf>
    <xf numFmtId="3" fontId="7" fillId="0" borderId="0" xfId="15" applyNumberFormat="1" applyFont="1" applyAlignment="1">
      <alignment/>
    </xf>
    <xf numFmtId="216" fontId="18" fillId="0" borderId="0" xfId="15" applyNumberFormat="1" applyFont="1" applyAlignment="1">
      <alignment/>
    </xf>
    <xf numFmtId="3" fontId="18" fillId="0" borderId="0" xfId="0" applyNumberFormat="1" applyFont="1" applyAlignment="1">
      <alignment/>
    </xf>
    <xf numFmtId="3" fontId="18" fillId="0" borderId="0" xfId="0" applyNumberFormat="1" applyFont="1" applyFill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216" fontId="33" fillId="0" borderId="0" xfId="0" applyNumberFormat="1" applyFont="1" applyAlignment="1">
      <alignment/>
    </xf>
    <xf numFmtId="216" fontId="34" fillId="0" borderId="0" xfId="0" applyNumberFormat="1" applyFont="1" applyAlignment="1">
      <alignment/>
    </xf>
    <xf numFmtId="3" fontId="34" fillId="0" borderId="0" xfId="15" applyNumberFormat="1" applyFont="1" applyAlignment="1">
      <alignment/>
    </xf>
    <xf numFmtId="216" fontId="34" fillId="0" borderId="0" xfId="15" applyNumberFormat="1" applyFont="1" applyAlignment="1">
      <alignment/>
    </xf>
    <xf numFmtId="43" fontId="34" fillId="0" borderId="0" xfId="15" applyNumberFormat="1" applyFont="1" applyFill="1" applyAlignment="1">
      <alignment/>
    </xf>
    <xf numFmtId="3" fontId="34" fillId="0" borderId="0" xfId="15" applyNumberFormat="1" applyFont="1" applyFill="1" applyAlignment="1">
      <alignment/>
    </xf>
    <xf numFmtId="0" fontId="33" fillId="0" borderId="0" xfId="0" applyFont="1" applyAlignment="1" quotePrefix="1">
      <alignment horizontal="left" indent="1"/>
    </xf>
    <xf numFmtId="0" fontId="17" fillId="0" borderId="0" xfId="0" applyFont="1" applyAlignment="1">
      <alignment horizontal="left"/>
    </xf>
    <xf numFmtId="0" fontId="35" fillId="0" borderId="0" xfId="0" applyFont="1" applyAlignment="1">
      <alignment/>
    </xf>
    <xf numFmtId="0" fontId="29" fillId="0" borderId="0" xfId="0" applyFont="1" applyAlignment="1">
      <alignment horizontal="center"/>
    </xf>
    <xf numFmtId="0" fontId="36" fillId="0" borderId="0" xfId="0" applyFont="1" applyAlignment="1">
      <alignment/>
    </xf>
    <xf numFmtId="216" fontId="29" fillId="0" borderId="0" xfId="0" applyNumberFormat="1" applyFont="1" applyAlignment="1">
      <alignment/>
    </xf>
    <xf numFmtId="3" fontId="17" fillId="0" borderId="0" xfId="0" applyNumberFormat="1" applyFont="1" applyAlignment="1">
      <alignment horizontal="center"/>
    </xf>
    <xf numFmtId="216" fontId="17" fillId="0" borderId="0" xfId="15" applyNumberFormat="1" applyFont="1" applyAlignment="1">
      <alignment horizontal="left"/>
    </xf>
    <xf numFmtId="3" fontId="17" fillId="0" borderId="0" xfId="0" applyNumberFormat="1" applyFont="1" applyAlignment="1">
      <alignment horizontal="left"/>
    </xf>
    <xf numFmtId="216" fontId="18" fillId="0" borderId="0" xfId="15" applyNumberFormat="1" applyFont="1" applyBorder="1" applyAlignment="1">
      <alignment/>
    </xf>
    <xf numFmtId="3" fontId="5" fillId="0" borderId="3" xfId="0" applyNumberFormat="1" applyFont="1" applyBorder="1" applyAlignment="1">
      <alignment/>
    </xf>
    <xf numFmtId="216" fontId="17" fillId="0" borderId="0" xfId="0" applyNumberFormat="1" applyFont="1" applyAlignment="1">
      <alignment horizontal="left"/>
    </xf>
    <xf numFmtId="0" fontId="37" fillId="0" borderId="0" xfId="0" applyFont="1" applyAlignment="1">
      <alignment/>
    </xf>
    <xf numFmtId="0" fontId="34" fillId="0" borderId="0" xfId="0" applyFont="1" applyAlignment="1">
      <alignment/>
    </xf>
    <xf numFmtId="49" fontId="18" fillId="0" borderId="0" xfId="0" applyNumberFormat="1" applyFont="1" applyAlignment="1" quotePrefix="1">
      <alignment horizontal="center"/>
    </xf>
    <xf numFmtId="49" fontId="18" fillId="0" borderId="0" xfId="0" applyNumberFormat="1" applyFont="1" applyAlignment="1">
      <alignment horizontal="center"/>
    </xf>
    <xf numFmtId="0" fontId="5" fillId="0" borderId="0" xfId="0" applyFont="1" applyAlignment="1" quotePrefix="1">
      <alignment horizontal="center"/>
    </xf>
    <xf numFmtId="0" fontId="38" fillId="0" borderId="0" xfId="0" applyFont="1" applyFill="1" applyAlignment="1">
      <alignment/>
    </xf>
    <xf numFmtId="0" fontId="38" fillId="0" borderId="0" xfId="0" applyFont="1" applyFill="1" applyAlignment="1">
      <alignment/>
    </xf>
    <xf numFmtId="216" fontId="38" fillId="0" borderId="0" xfId="15" applyNumberFormat="1" applyFont="1" applyFill="1" applyAlignment="1">
      <alignment horizontal="center"/>
    </xf>
    <xf numFmtId="216" fontId="5" fillId="0" borderId="0" xfId="0" applyNumberFormat="1" applyFont="1" applyAlignment="1">
      <alignment horizontal="left"/>
    </xf>
    <xf numFmtId="216" fontId="34" fillId="0" borderId="0" xfId="0" applyNumberFormat="1" applyFont="1" applyAlignment="1">
      <alignment/>
    </xf>
    <xf numFmtId="3" fontId="20" fillId="0" borderId="0" xfId="0" applyNumberFormat="1" applyFont="1" applyAlignment="1">
      <alignment/>
    </xf>
    <xf numFmtId="3" fontId="33" fillId="0" borderId="0" xfId="0" applyNumberFormat="1" applyFont="1" applyAlignment="1">
      <alignment/>
    </xf>
    <xf numFmtId="43" fontId="33" fillId="0" borderId="0" xfId="15" applyFont="1" applyAlignment="1">
      <alignment/>
    </xf>
    <xf numFmtId="0" fontId="33" fillId="0" borderId="0" xfId="0" applyFont="1" applyBorder="1" applyAlignment="1">
      <alignment/>
    </xf>
    <xf numFmtId="3" fontId="33" fillId="0" borderId="0" xfId="0" applyNumberFormat="1" applyFont="1" applyAlignment="1">
      <alignment horizontal="right"/>
    </xf>
    <xf numFmtId="216" fontId="33" fillId="0" borderId="0" xfId="15" applyNumberFormat="1" applyFont="1" applyBorder="1" applyAlignment="1">
      <alignment horizontal="right"/>
    </xf>
    <xf numFmtId="216" fontId="33" fillId="0" borderId="0" xfId="15" applyNumberFormat="1" applyFont="1" applyBorder="1" applyAlignment="1">
      <alignment/>
    </xf>
    <xf numFmtId="216" fontId="33" fillId="0" borderId="0" xfId="15" applyNumberFormat="1" applyFont="1" applyBorder="1" applyAlignment="1">
      <alignment horizontal="center"/>
    </xf>
    <xf numFmtId="0" fontId="33" fillId="0" borderId="0" xfId="0" applyFont="1" applyFill="1" applyBorder="1" applyAlignment="1">
      <alignment/>
    </xf>
    <xf numFmtId="216" fontId="33" fillId="0" borderId="0" xfId="0" applyNumberFormat="1" applyFont="1" applyBorder="1" applyAlignment="1">
      <alignment/>
    </xf>
    <xf numFmtId="49" fontId="17" fillId="0" borderId="0" xfId="0" applyNumberFormat="1" applyFont="1" applyAlignment="1">
      <alignment/>
    </xf>
    <xf numFmtId="0" fontId="37" fillId="0" borderId="0" xfId="0" applyFont="1" applyAlignment="1">
      <alignment/>
    </xf>
    <xf numFmtId="0" fontId="18" fillId="0" borderId="0" xfId="0" applyFont="1" applyAlignment="1">
      <alignment horizontal="left"/>
    </xf>
    <xf numFmtId="49" fontId="5" fillId="0" borderId="0" xfId="0" applyNumberFormat="1" applyFont="1" applyAlignment="1">
      <alignment horizontal="right"/>
    </xf>
    <xf numFmtId="216" fontId="18" fillId="0" borderId="0" xfId="15" applyNumberFormat="1" applyFont="1" applyAlignment="1">
      <alignment horizontal="center"/>
    </xf>
    <xf numFmtId="3" fontId="18" fillId="0" borderId="0" xfId="0" applyNumberFormat="1" applyFont="1" applyAlignment="1">
      <alignment horizontal="center"/>
    </xf>
    <xf numFmtId="41" fontId="18" fillId="0" borderId="0" xfId="0" applyNumberFormat="1" applyFont="1" applyAlignment="1">
      <alignment/>
    </xf>
    <xf numFmtId="0" fontId="17" fillId="2" borderId="0" xfId="0" applyFont="1" applyFill="1" applyAlignment="1">
      <alignment/>
    </xf>
    <xf numFmtId="0" fontId="17" fillId="2" borderId="0" xfId="0" applyFont="1" applyFill="1" applyAlignment="1">
      <alignment/>
    </xf>
    <xf numFmtId="0" fontId="19" fillId="2" borderId="0" xfId="0" applyFont="1" applyFill="1" applyAlignment="1">
      <alignment/>
    </xf>
    <xf numFmtId="216" fontId="17" fillId="2" borderId="0" xfId="15" applyNumberFormat="1" applyFont="1" applyFill="1" applyAlignment="1">
      <alignment horizontal="center"/>
    </xf>
    <xf numFmtId="0" fontId="2" fillId="0" borderId="0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8" xfId="0" applyFont="1" applyBorder="1" applyAlignment="1">
      <alignment/>
    </xf>
    <xf numFmtId="0" fontId="17" fillId="0" borderId="0" xfId="0" applyFont="1" applyAlignment="1">
      <alignment/>
    </xf>
    <xf numFmtId="0" fontId="37" fillId="0" borderId="0" xfId="0" applyFont="1" applyAlignment="1">
      <alignment/>
    </xf>
    <xf numFmtId="0" fontId="39" fillId="0" borderId="0" xfId="0" applyFont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18" fillId="0" borderId="0" xfId="0" applyFont="1" applyAlignment="1" quotePrefix="1">
      <alignment horizontal="center"/>
    </xf>
    <xf numFmtId="0" fontId="19" fillId="0" borderId="0" xfId="0" applyFont="1" applyAlignment="1">
      <alignment/>
    </xf>
    <xf numFmtId="0" fontId="18" fillId="0" borderId="0" xfId="0" applyFont="1" applyAlignment="1">
      <alignment horizontal="center"/>
    </xf>
    <xf numFmtId="0" fontId="17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29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 quotePrefix="1">
      <alignment horizontal="left" vertical="center" textRotation="180"/>
    </xf>
    <xf numFmtId="0" fontId="2" fillId="0" borderId="5" xfId="0" applyFont="1" applyBorder="1" applyAlignment="1">
      <alignment horizontal="left" vertical="center" textRotation="180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5" xfId="0" applyFont="1" applyBorder="1" applyAlignment="1">
      <alignment/>
    </xf>
    <xf numFmtId="44" fontId="5" fillId="0" borderId="0" xfId="17" applyFont="1" applyAlignment="1">
      <alignment horizontal="center"/>
    </xf>
    <xf numFmtId="216" fontId="2" fillId="0" borderId="0" xfId="15" applyNumberFormat="1" applyFont="1" applyAlignment="1">
      <alignment/>
    </xf>
    <xf numFmtId="216" fontId="5" fillId="0" borderId="0" xfId="15" applyNumberFormat="1" applyFont="1" applyAlignment="1">
      <alignment horizontal="center"/>
    </xf>
    <xf numFmtId="3" fontId="5" fillId="0" borderId="0" xfId="15" applyNumberFormat="1" applyFont="1" applyAlignment="1">
      <alignment/>
    </xf>
    <xf numFmtId="216" fontId="2" fillId="0" borderId="0" xfId="15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left" indent="3"/>
    </xf>
    <xf numFmtId="0" fontId="33" fillId="0" borderId="0" xfId="0" applyFont="1" applyAlignment="1">
      <alignment horizontal="center"/>
    </xf>
    <xf numFmtId="0" fontId="34" fillId="0" borderId="0" xfId="0" applyFont="1" applyAlignment="1">
      <alignment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34" fillId="0" borderId="0" xfId="0" applyFont="1" applyAlignment="1">
      <alignment/>
    </xf>
    <xf numFmtId="0" fontId="34" fillId="0" borderId="0" xfId="0" applyFont="1" applyAlignment="1">
      <alignment horizontal="center"/>
    </xf>
    <xf numFmtId="0" fontId="33" fillId="0" borderId="0" xfId="0" applyFont="1" applyAlignment="1" quotePrefix="1">
      <alignment horizontal="center"/>
    </xf>
    <xf numFmtId="0" fontId="5" fillId="0" borderId="0" xfId="0" applyFont="1" applyAlignment="1" quotePrefix="1">
      <alignment horizontal="center"/>
    </xf>
    <xf numFmtId="0" fontId="2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216" fontId="5" fillId="0" borderId="0" xfId="15" applyNumberFormat="1" applyFont="1" applyAlignment="1">
      <alignment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7" fillId="0" borderId="6" xfId="0" applyFont="1" applyBorder="1" applyAlignment="1">
      <alignment/>
    </xf>
    <xf numFmtId="0" fontId="5" fillId="0" borderId="6" xfId="0" applyFont="1" applyBorder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center"/>
    </xf>
    <xf numFmtId="0" fontId="40" fillId="0" borderId="0" xfId="0" applyFont="1" applyAlignment="1">
      <alignment/>
    </xf>
    <xf numFmtId="0" fontId="18" fillId="0" borderId="0" xfId="0" applyFont="1" applyAlignment="1">
      <alignment/>
    </xf>
    <xf numFmtId="3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/>
    </xf>
    <xf numFmtId="216" fontId="18" fillId="0" borderId="0" xfId="0" applyNumberFormat="1" applyFont="1" applyFill="1" applyAlignment="1">
      <alignment/>
    </xf>
    <xf numFmtId="0" fontId="18" fillId="0" borderId="0" xfId="0" applyFont="1" applyFill="1" applyAlignment="1">
      <alignment/>
    </xf>
    <xf numFmtId="216" fontId="18" fillId="0" borderId="0" xfId="0" applyNumberFormat="1" applyFont="1" applyAlignment="1">
      <alignment/>
    </xf>
    <xf numFmtId="0" fontId="17" fillId="0" borderId="0" xfId="0" applyFont="1" applyAlignment="1">
      <alignment/>
    </xf>
    <xf numFmtId="0" fontId="16" fillId="0" borderId="0" xfId="0" applyFont="1" applyAlignment="1" quotePrefix="1">
      <alignment horizontal="center"/>
    </xf>
    <xf numFmtId="0" fontId="2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37" fillId="0" borderId="0" xfId="0" applyFont="1" applyAlignment="1">
      <alignment/>
    </xf>
    <xf numFmtId="0" fontId="7" fillId="0" borderId="0" xfId="0" applyFont="1" applyAlignment="1" quotePrefix="1">
      <alignment horizontal="center"/>
    </xf>
    <xf numFmtId="0" fontId="7" fillId="0" borderId="0" xfId="0" applyFont="1" applyAlignment="1">
      <alignment horizontal="left"/>
    </xf>
    <xf numFmtId="0" fontId="24" fillId="0" borderId="0" xfId="0" applyFont="1" applyAlignment="1">
      <alignment horizontal="center"/>
    </xf>
    <xf numFmtId="3" fontId="5" fillId="0" borderId="0" xfId="0" applyNumberFormat="1" applyFont="1" applyAlignment="1">
      <alignment/>
    </xf>
    <xf numFmtId="0" fontId="5" fillId="0" borderId="0" xfId="0" applyFont="1" applyAlignment="1">
      <alignment horizontal="distributed"/>
    </xf>
    <xf numFmtId="216" fontId="14" fillId="0" borderId="0" xfId="0" applyNumberFormat="1" applyFont="1" applyAlignment="1">
      <alignment/>
    </xf>
    <xf numFmtId="0" fontId="14" fillId="0" borderId="0" xfId="0" applyFont="1" applyAlignment="1">
      <alignment/>
    </xf>
    <xf numFmtId="216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5" fillId="0" borderId="0" xfId="0" applyFont="1" applyAlignment="1">
      <alignment horizontal="center"/>
    </xf>
    <xf numFmtId="43" fontId="20" fillId="0" borderId="0" xfId="0" applyNumberFormat="1" applyFont="1" applyAlignment="1">
      <alignment/>
    </xf>
    <xf numFmtId="43" fontId="14" fillId="0" borderId="0" xfId="0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7" fillId="0" borderId="0" xfId="0" applyFont="1" applyFill="1" applyAlignment="1" quotePrefix="1">
      <alignment horizontal="center"/>
    </xf>
    <xf numFmtId="0" fontId="7" fillId="0" borderId="0" xfId="0" applyFont="1" applyFill="1" applyAlignment="1">
      <alignment horizontal="center"/>
    </xf>
    <xf numFmtId="0" fontId="3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22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37" fillId="0" borderId="0" xfId="0" applyFont="1" applyAlignment="1">
      <alignment/>
    </xf>
    <xf numFmtId="0" fontId="17" fillId="0" borderId="0" xfId="0" applyFont="1" applyAlignment="1">
      <alignment/>
    </xf>
    <xf numFmtId="216" fontId="17" fillId="0" borderId="0" xfId="15" applyNumberFormat="1" applyFont="1" applyAlignment="1">
      <alignment/>
    </xf>
    <xf numFmtId="3" fontId="17" fillId="0" borderId="0" xfId="0" applyNumberFormat="1" applyFont="1" applyAlignment="1">
      <alignment/>
    </xf>
    <xf numFmtId="49" fontId="18" fillId="0" borderId="0" xfId="0" applyNumberFormat="1" applyFont="1" applyAlignment="1" quotePrefix="1">
      <alignment horizontal="center"/>
    </xf>
    <xf numFmtId="49" fontId="18" fillId="0" borderId="0" xfId="0" applyNumberFormat="1" applyFont="1" applyAlignment="1">
      <alignment horizontal="center"/>
    </xf>
    <xf numFmtId="0" fontId="18" fillId="0" borderId="0" xfId="0" applyFont="1" applyAlignment="1" quotePrefix="1">
      <alignment horizontal="center"/>
    </xf>
    <xf numFmtId="0" fontId="36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44" fontId="36" fillId="0" borderId="0" xfId="17" applyFont="1" applyAlignment="1">
      <alignment horizontal="center"/>
    </xf>
    <xf numFmtId="0" fontId="17" fillId="0" borderId="0" xfId="0" applyFont="1" applyAlignment="1">
      <alignment horizontal="center"/>
    </xf>
    <xf numFmtId="0" fontId="3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externalLink" Target="externalLinks/externalLink1.xml" /><Relationship Id="rId23" Type="http://schemas.openxmlformats.org/officeDocument/2006/relationships/externalLink" Target="externalLinks/externalLink2.xml" /><Relationship Id="rId24" Type="http://schemas.openxmlformats.org/officeDocument/2006/relationships/externalLink" Target="externalLinks/externalLink3.xml" /><Relationship Id="rId2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485775</xdr:colOff>
      <xdr:row>8</xdr:row>
      <xdr:rowOff>161925</xdr:rowOff>
    </xdr:from>
    <xdr:to>
      <xdr:col>7</xdr:col>
      <xdr:colOff>28575</xdr:colOff>
      <xdr:row>16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04975" y="3438525"/>
          <a:ext cx="2590800" cy="2590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35</xdr:row>
      <xdr:rowOff>57150</xdr:rowOff>
    </xdr:from>
    <xdr:to>
      <xdr:col>9</xdr:col>
      <xdr:colOff>742950</xdr:colOff>
      <xdr:row>38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581275" y="9810750"/>
          <a:ext cx="4324350" cy="819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          ขอรับรองว่าข้อความในขัอบัญญัติงบประมาณรายจ่ายประจำปีงบประมาณ 
พ.ศ. 2553  ถูกต้องเป็นไปตามระเบียบวิธีการงบประมาณฯ  และตามมติที่ประชุมสภา
วิสามัญ  สมัยที่ 3  ครั้งที่ 1/2551  และครั้งที่ 2/2551  จริง</a:t>
          </a:r>
        </a:p>
      </xdr:txBody>
    </xdr:sp>
    <xdr:clientData/>
  </xdr:twoCellAnchor>
  <xdr:twoCellAnchor>
    <xdr:from>
      <xdr:col>6</xdr:col>
      <xdr:colOff>285750</xdr:colOff>
      <xdr:row>38</xdr:row>
      <xdr:rowOff>66675</xdr:rowOff>
    </xdr:from>
    <xdr:to>
      <xdr:col>9</xdr:col>
      <xdr:colOff>152400</xdr:colOff>
      <xdr:row>41</xdr:row>
      <xdr:rowOff>66675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3943350" y="10648950"/>
          <a:ext cx="2371725" cy="8286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/>
            <a:t>ร้อยเอก
               ( สุพรชัย    เศวตมาลย์ )
ปลัดองค์การบริหารส่วนตำบลบ้านใหม่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banmai4\Desktop\&#3591;&#3610;&#3611;&#3619;&#3632;&#3617;&#3634;&#3603;&#3611;&#3637;%20255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56;&#3634;&#3591;&#3591;&#3610;&#3611;&#3619;&#3632;&#3617;&#3634;&#3603;&#3611;&#3637;%20(&#3650;&#3618;&#3608;&#3634;)%202553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3619;&#3656;&#3634;&#3591;&#3591;&#3610;&#3611;&#3619;&#3632;&#3617;&#3634;&#3603;&#3611;&#3637;%20(&#3650;&#3618;&#3608;&#3634;%20&#3649;&#3585;&#3657;&#3652;&#3586;%201)%202553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ปก"/>
      <sheetName val="คำแถลงงบประมาณ"/>
      <sheetName val="รายละเอียดงบประมาณ"/>
      <sheetName val="บัญชีรายละเอียดงบประมาณ"/>
      <sheetName val="สำนักปลัด"/>
      <sheetName val="ส่วนการคลัง"/>
      <sheetName val="ส่วนโยธา"/>
      <sheetName val="ส่วนสาธารณสุข"/>
      <sheetName val="ส่วนการศึกษา"/>
      <sheetName val="งบกลาง"/>
      <sheetName val="กิจการประปา"/>
      <sheetName val="สรุปงบประมาณ"/>
    </sheetNames>
    <sheetDataSet>
      <sheetData sheetId="3">
        <row r="22">
          <cell r="K22">
            <v>6573500</v>
          </cell>
        </row>
        <row r="45">
          <cell r="K45">
            <v>50000</v>
          </cell>
        </row>
        <row r="68">
          <cell r="K68">
            <v>1546480</v>
          </cell>
        </row>
        <row r="91">
          <cell r="K91">
            <v>777640</v>
          </cell>
        </row>
        <row r="114">
          <cell r="K114">
            <v>7801687</v>
          </cell>
        </row>
        <row r="137">
          <cell r="K137">
            <v>110000</v>
          </cell>
        </row>
        <row r="159">
          <cell r="K159">
            <v>273000</v>
          </cell>
        </row>
        <row r="182">
          <cell r="K182">
            <v>1581464</v>
          </cell>
        </row>
        <row r="206">
          <cell r="K206">
            <v>3668480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โยธา"/>
      <sheetName val="กิจการประปา"/>
    </sheetNames>
    <sheetDataSet>
      <sheetData sheetId="0">
        <row r="17">
          <cell r="H17">
            <v>607400</v>
          </cell>
        </row>
        <row r="93">
          <cell r="H93">
            <v>5000</v>
          </cell>
        </row>
        <row r="97">
          <cell r="H97">
            <v>243678</v>
          </cell>
        </row>
        <row r="103">
          <cell r="H103">
            <v>9500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โยธา"/>
      <sheetName val="กิจการประปา"/>
    </sheetNames>
    <sheetDataSet>
      <sheetData sheetId="0">
        <row r="8">
          <cell r="E8">
            <v>5367578</v>
          </cell>
        </row>
        <row r="10">
          <cell r="H10">
            <v>978000</v>
          </cell>
        </row>
        <row r="17">
          <cell r="H17">
            <v>607400</v>
          </cell>
        </row>
        <row r="21">
          <cell r="H21">
            <v>3524000</v>
          </cell>
        </row>
        <row r="97">
          <cell r="H97">
            <v>243678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J80"/>
  <sheetViews>
    <sheetView view="pageBreakPreview" zoomScaleSheetLayoutView="100" workbookViewId="0" topLeftCell="A1">
      <selection activeCell="A3" sqref="A3:J3"/>
    </sheetView>
  </sheetViews>
  <sheetFormatPr defaultColWidth="9.140625" defaultRowHeight="21.75"/>
  <cols>
    <col min="1" max="8" width="9.140625" style="1" customWidth="1"/>
    <col min="9" max="9" width="9.140625" style="5" customWidth="1"/>
    <col min="10" max="16384" width="9.140625" style="1" customWidth="1"/>
  </cols>
  <sheetData>
    <row r="2" spans="1:10" ht="38.25">
      <c r="A2" s="325" t="s">
        <v>944</v>
      </c>
      <c r="B2" s="325"/>
      <c r="C2" s="325"/>
      <c r="D2" s="325"/>
      <c r="E2" s="325"/>
      <c r="F2" s="325"/>
      <c r="G2" s="325"/>
      <c r="H2" s="325"/>
      <c r="I2" s="325"/>
      <c r="J2" s="325"/>
    </row>
    <row r="3" spans="1:10" ht="38.25">
      <c r="A3" s="322" t="s">
        <v>193</v>
      </c>
      <c r="B3" s="322"/>
      <c r="C3" s="322"/>
      <c r="D3" s="322"/>
      <c r="E3" s="322"/>
      <c r="F3" s="322"/>
      <c r="G3" s="322"/>
      <c r="H3" s="322"/>
      <c r="I3" s="322"/>
      <c r="J3" s="322"/>
    </row>
    <row r="4" spans="1:10" ht="38.25">
      <c r="A4" s="322" t="s">
        <v>1107</v>
      </c>
      <c r="B4" s="322"/>
      <c r="C4" s="322"/>
      <c r="D4" s="322"/>
      <c r="E4" s="322"/>
      <c r="F4" s="322"/>
      <c r="G4" s="322"/>
      <c r="H4" s="322"/>
      <c r="I4" s="322"/>
      <c r="J4" s="322"/>
    </row>
    <row r="5" spans="1:10" ht="38.25">
      <c r="A5" s="322" t="s">
        <v>513</v>
      </c>
      <c r="B5" s="322"/>
      <c r="C5" s="322"/>
      <c r="D5" s="322"/>
      <c r="E5" s="322"/>
      <c r="F5" s="322"/>
      <c r="G5" s="322"/>
      <c r="H5" s="322"/>
      <c r="I5" s="322"/>
      <c r="J5" s="322"/>
    </row>
    <row r="8" spans="1:10" ht="38.25">
      <c r="A8" s="322"/>
      <c r="B8" s="322"/>
      <c r="C8" s="322"/>
      <c r="D8" s="322"/>
      <c r="E8" s="322"/>
      <c r="F8" s="322"/>
      <c r="G8" s="322"/>
      <c r="H8" s="322"/>
      <c r="I8" s="322"/>
      <c r="J8" s="322"/>
    </row>
    <row r="9" spans="1:10" ht="38.25">
      <c r="A9" s="322"/>
      <c r="B9" s="322"/>
      <c r="C9" s="322"/>
      <c r="D9" s="322"/>
      <c r="E9" s="322"/>
      <c r="F9" s="322"/>
      <c r="G9" s="322"/>
      <c r="H9" s="322"/>
      <c r="I9" s="322"/>
      <c r="J9" s="322"/>
    </row>
    <row r="10" ht="23.25"/>
    <row r="11" ht="23.25"/>
    <row r="12" ht="23.25"/>
    <row r="13" ht="23.25"/>
    <row r="14" ht="23.25"/>
    <row r="15" ht="23.25"/>
    <row r="16" ht="23.25"/>
    <row r="17" ht="23.25"/>
    <row r="24" spans="1:10" ht="38.25">
      <c r="A24" s="322" t="s">
        <v>300</v>
      </c>
      <c r="B24" s="322"/>
      <c r="C24" s="322"/>
      <c r="D24" s="322"/>
      <c r="E24" s="322"/>
      <c r="F24" s="322"/>
      <c r="G24" s="322"/>
      <c r="H24" s="322"/>
      <c r="I24" s="322"/>
      <c r="J24" s="322"/>
    </row>
    <row r="25" spans="1:10" ht="38.25">
      <c r="A25" s="322" t="s">
        <v>66</v>
      </c>
      <c r="B25" s="322"/>
      <c r="C25" s="322"/>
      <c r="D25" s="322"/>
      <c r="E25" s="322"/>
      <c r="F25" s="322"/>
      <c r="G25" s="322"/>
      <c r="H25" s="322"/>
      <c r="I25" s="322"/>
      <c r="J25" s="322"/>
    </row>
    <row r="31" spans="1:10" ht="31.5">
      <c r="A31" s="323" t="s">
        <v>1037</v>
      </c>
      <c r="B31" s="323"/>
      <c r="C31" s="323"/>
      <c r="D31" s="323"/>
      <c r="E31" s="323"/>
      <c r="F31" s="323"/>
      <c r="G31" s="323"/>
      <c r="H31" s="323"/>
      <c r="I31" s="323"/>
      <c r="J31" s="323"/>
    </row>
    <row r="32" spans="1:10" ht="31.5">
      <c r="A32" s="2"/>
      <c r="B32" s="2"/>
      <c r="C32" s="2"/>
      <c r="D32" s="2"/>
      <c r="E32" s="2"/>
      <c r="F32" s="2"/>
      <c r="G32" s="2"/>
      <c r="H32" s="2"/>
      <c r="I32" s="56" t="s">
        <v>1039</v>
      </c>
      <c r="J32" s="2"/>
    </row>
    <row r="33" ht="26.25">
      <c r="A33" s="4" t="s">
        <v>1038</v>
      </c>
    </row>
    <row r="34" spans="2:9" ht="23.25">
      <c r="B34" s="5" t="s">
        <v>1040</v>
      </c>
      <c r="I34" s="56">
        <v>2</v>
      </c>
    </row>
    <row r="35" ht="23.25">
      <c r="I35" s="56"/>
    </row>
    <row r="36" spans="1:9" ht="26.25">
      <c r="A36" s="4" t="s">
        <v>451</v>
      </c>
      <c r="I36" s="56"/>
    </row>
    <row r="37" spans="2:9" ht="23.25">
      <c r="B37" s="5" t="s">
        <v>743</v>
      </c>
      <c r="I37" s="56">
        <v>9</v>
      </c>
    </row>
    <row r="38" ht="23.25">
      <c r="I38" s="56"/>
    </row>
    <row r="39" spans="1:9" ht="26.25">
      <c r="A39" s="4" t="s">
        <v>842</v>
      </c>
      <c r="I39" s="56"/>
    </row>
    <row r="40" spans="2:9" ht="23.25">
      <c r="B40" s="5" t="s">
        <v>843</v>
      </c>
      <c r="I40" s="56">
        <v>11</v>
      </c>
    </row>
    <row r="41" spans="2:9" ht="23.25">
      <c r="B41" s="5" t="s">
        <v>4</v>
      </c>
      <c r="I41" s="56">
        <v>14</v>
      </c>
    </row>
    <row r="42" spans="2:9" ht="23.25">
      <c r="B42" s="5" t="s">
        <v>937</v>
      </c>
      <c r="I42" s="56">
        <v>30</v>
      </c>
    </row>
    <row r="43" ht="23.25">
      <c r="I43" s="56"/>
    </row>
    <row r="44" spans="1:9" ht="26.25">
      <c r="A44" s="4" t="s">
        <v>449</v>
      </c>
      <c r="I44" s="56"/>
    </row>
    <row r="45" spans="2:9" ht="23.25">
      <c r="B45" s="5" t="s">
        <v>450</v>
      </c>
      <c r="I45" s="56">
        <v>56</v>
      </c>
    </row>
    <row r="63" spans="1:10" ht="23.25">
      <c r="A63" s="324" t="s">
        <v>452</v>
      </c>
      <c r="B63" s="324"/>
      <c r="C63" s="324"/>
      <c r="D63" s="324"/>
      <c r="E63" s="324"/>
      <c r="F63" s="324"/>
      <c r="G63" s="324"/>
      <c r="H63" s="324"/>
      <c r="I63" s="324"/>
      <c r="J63" s="324"/>
    </row>
    <row r="64" spans="1:10" ht="23.25">
      <c r="A64" s="3"/>
      <c r="B64" s="3"/>
      <c r="C64" s="3"/>
      <c r="D64" s="3"/>
      <c r="E64" s="3"/>
      <c r="F64" s="3"/>
      <c r="G64" s="3"/>
      <c r="H64" s="3"/>
      <c r="I64" s="56"/>
      <c r="J64" s="3"/>
    </row>
    <row r="65" spans="1:10" ht="23.25">
      <c r="A65" s="3"/>
      <c r="B65" s="3"/>
      <c r="C65" s="3"/>
      <c r="D65" s="3"/>
      <c r="E65" s="3"/>
      <c r="F65" s="3"/>
      <c r="G65" s="3"/>
      <c r="H65" s="3"/>
      <c r="I65" s="56"/>
      <c r="J65" s="3"/>
    </row>
    <row r="66" spans="1:10" ht="23.25">
      <c r="A66" s="3"/>
      <c r="B66" s="3"/>
      <c r="C66" s="3"/>
      <c r="D66" s="3"/>
      <c r="E66" s="3"/>
      <c r="F66" s="3"/>
      <c r="G66" s="3"/>
      <c r="H66" s="3"/>
      <c r="I66" s="56"/>
      <c r="J66" s="3"/>
    </row>
    <row r="67" spans="1:10" ht="23.25">
      <c r="A67" s="3"/>
      <c r="B67" s="3"/>
      <c r="C67" s="3"/>
      <c r="D67" s="3"/>
      <c r="E67" s="3"/>
      <c r="F67" s="3"/>
      <c r="G67" s="3"/>
      <c r="H67" s="3"/>
      <c r="I67" s="56"/>
      <c r="J67" s="3"/>
    </row>
    <row r="68" spans="1:10" ht="23.25">
      <c r="A68" s="3"/>
      <c r="B68" s="3"/>
      <c r="C68" s="3"/>
      <c r="D68" s="3"/>
      <c r="E68" s="3"/>
      <c r="F68" s="3"/>
      <c r="G68" s="3"/>
      <c r="H68" s="3"/>
      <c r="I68" s="56"/>
      <c r="J68" s="3"/>
    </row>
    <row r="69" spans="1:10" ht="29.25">
      <c r="A69" s="321" t="s">
        <v>1038</v>
      </c>
      <c r="B69" s="321"/>
      <c r="C69" s="321"/>
      <c r="D69" s="321"/>
      <c r="E69" s="321"/>
      <c r="F69" s="321"/>
      <c r="G69" s="321"/>
      <c r="H69" s="321"/>
      <c r="I69" s="321"/>
      <c r="J69" s="321"/>
    </row>
    <row r="70" ht="29.25">
      <c r="A70" s="6"/>
    </row>
    <row r="71" spans="1:10" ht="29.25">
      <c r="A71" s="321" t="s">
        <v>453</v>
      </c>
      <c r="B71" s="321"/>
      <c r="C71" s="321"/>
      <c r="D71" s="321"/>
      <c r="E71" s="321"/>
      <c r="F71" s="321"/>
      <c r="G71" s="321"/>
      <c r="H71" s="321"/>
      <c r="I71" s="321"/>
      <c r="J71" s="321"/>
    </row>
    <row r="72" spans="1:10" ht="29.25">
      <c r="A72" s="321" t="s">
        <v>1107</v>
      </c>
      <c r="B72" s="321"/>
      <c r="C72" s="321"/>
      <c r="D72" s="321"/>
      <c r="E72" s="321"/>
      <c r="F72" s="321"/>
      <c r="G72" s="321"/>
      <c r="H72" s="321"/>
      <c r="I72" s="321"/>
      <c r="J72" s="321"/>
    </row>
    <row r="79" spans="1:10" ht="29.25">
      <c r="A79" s="321" t="s">
        <v>1036</v>
      </c>
      <c r="B79" s="321"/>
      <c r="C79" s="321"/>
      <c r="D79" s="321"/>
      <c r="E79" s="321"/>
      <c r="F79" s="321"/>
      <c r="G79" s="321"/>
      <c r="H79" s="321"/>
      <c r="I79" s="321"/>
      <c r="J79" s="321"/>
    </row>
    <row r="80" spans="1:10" ht="29.25">
      <c r="A80" s="321" t="s">
        <v>66</v>
      </c>
      <c r="B80" s="321"/>
      <c r="C80" s="321"/>
      <c r="D80" s="321"/>
      <c r="E80" s="321"/>
      <c r="F80" s="321"/>
      <c r="G80" s="321"/>
      <c r="H80" s="321"/>
      <c r="I80" s="321"/>
      <c r="J80" s="321"/>
    </row>
  </sheetData>
  <mergeCells count="15">
    <mergeCell ref="A8:J8"/>
    <mergeCell ref="A9:J9"/>
    <mergeCell ref="A2:J2"/>
    <mergeCell ref="A3:J3"/>
    <mergeCell ref="A4:J4"/>
    <mergeCell ref="A5:J5"/>
    <mergeCell ref="A24:J24"/>
    <mergeCell ref="A25:J25"/>
    <mergeCell ref="A31:J31"/>
    <mergeCell ref="A63:J63"/>
    <mergeCell ref="A80:J80"/>
    <mergeCell ref="A69:J69"/>
    <mergeCell ref="A71:J71"/>
    <mergeCell ref="A72:J72"/>
    <mergeCell ref="A79:J79"/>
  </mergeCells>
  <printOptions/>
  <pageMargins left="0.984251968503937" right="0.3937007874015748" top="0.984251968503937" bottom="0.984251968503937" header="0.5118110236220472" footer="0.5118110236220472"/>
  <pageSetup horizontalDpi="180" verticalDpi="18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33"/>
  </sheetPr>
  <dimension ref="A1:M99"/>
  <sheetViews>
    <sheetView view="pageBreakPreview" zoomScaleSheetLayoutView="100" workbookViewId="0" topLeftCell="A10">
      <selection activeCell="A2" sqref="A2:L2"/>
    </sheetView>
  </sheetViews>
  <sheetFormatPr defaultColWidth="9.140625" defaultRowHeight="21.75"/>
  <cols>
    <col min="1" max="1" width="3.00390625" style="5" customWidth="1"/>
    <col min="2" max="2" width="3.8515625" style="5" customWidth="1"/>
    <col min="3" max="3" width="8.00390625" style="5" customWidth="1"/>
    <col min="4" max="4" width="11.140625" style="5" customWidth="1"/>
    <col min="5" max="5" width="6.57421875" style="5" customWidth="1"/>
    <col min="6" max="6" width="9.7109375" style="5" customWidth="1"/>
    <col min="7" max="7" width="9.8515625" style="5" customWidth="1"/>
    <col min="8" max="8" width="10.28125" style="5" customWidth="1"/>
    <col min="9" max="9" width="7.7109375" style="5" customWidth="1"/>
    <col min="10" max="10" width="8.7109375" style="5" customWidth="1"/>
    <col min="11" max="11" width="3.8515625" style="5" customWidth="1"/>
    <col min="12" max="12" width="18.8515625" style="5" customWidth="1"/>
    <col min="13" max="16384" width="9.140625" style="5" customWidth="1"/>
  </cols>
  <sheetData>
    <row r="1" spans="1:12" ht="23.25">
      <c r="A1" s="366" t="s">
        <v>1253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  <c r="L1" s="338"/>
    </row>
    <row r="2" spans="1:12" ht="25.5">
      <c r="A2" s="368" t="s">
        <v>428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  <c r="L2" s="368"/>
    </row>
    <row r="3" spans="1:12" ht="25.5">
      <c r="A3" s="368" t="s">
        <v>300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  <c r="L3" s="368"/>
    </row>
    <row r="4" spans="1:12" ht="25.5">
      <c r="A4" s="368" t="s">
        <v>301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  <c r="L4" s="368"/>
    </row>
    <row r="5" spans="1:12" ht="25.5">
      <c r="A5" s="368" t="s">
        <v>302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  <c r="L5" s="368"/>
    </row>
    <row r="6" spans="1:12" ht="25.5">
      <c r="A6" s="368" t="s">
        <v>628</v>
      </c>
      <c r="B6" s="368"/>
      <c r="C6" s="368"/>
      <c r="D6" s="368"/>
      <c r="E6" s="368"/>
      <c r="F6" s="368"/>
      <c r="G6" s="368"/>
      <c r="H6" s="368"/>
      <c r="I6" s="368"/>
      <c r="J6" s="368"/>
      <c r="K6" s="368"/>
      <c r="L6" s="368"/>
    </row>
    <row r="7" spans="1:12" ht="23.25">
      <c r="A7" s="324" t="s">
        <v>627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</row>
    <row r="8" spans="1:8" ht="23.25">
      <c r="A8" s="10" t="s">
        <v>40</v>
      </c>
      <c r="B8" s="10"/>
      <c r="C8" s="10"/>
      <c r="D8" s="10"/>
      <c r="E8" s="371">
        <f>E9+H85</f>
        <v>2003440</v>
      </c>
      <c r="F8" s="372"/>
      <c r="G8" s="5" t="s">
        <v>55</v>
      </c>
      <c r="H8" s="56" t="s">
        <v>624</v>
      </c>
    </row>
    <row r="9" spans="1:8" ht="23.25">
      <c r="A9" s="346" t="s">
        <v>412</v>
      </c>
      <c r="B9" s="346"/>
      <c r="C9" s="346"/>
      <c r="D9" s="346"/>
      <c r="E9" s="373">
        <f>H10+H16+H20+H79</f>
        <v>1988040</v>
      </c>
      <c r="F9" s="374"/>
      <c r="G9" s="5" t="s">
        <v>53</v>
      </c>
      <c r="H9" s="56" t="s">
        <v>624</v>
      </c>
    </row>
    <row r="10" spans="2:9" ht="23.25">
      <c r="B10" s="5" t="s">
        <v>413</v>
      </c>
      <c r="G10" s="5" t="s">
        <v>662</v>
      </c>
      <c r="H10" s="58">
        <f>H11+G13</f>
        <v>847040</v>
      </c>
      <c r="I10" s="5" t="s">
        <v>640</v>
      </c>
    </row>
    <row r="11" spans="2:9" ht="23.25">
      <c r="B11" s="5" t="s">
        <v>41</v>
      </c>
      <c r="C11" s="5" t="s">
        <v>641</v>
      </c>
      <c r="G11" s="56"/>
      <c r="H11" s="59">
        <v>647040</v>
      </c>
      <c r="I11" s="5" t="s">
        <v>1148</v>
      </c>
    </row>
    <row r="12" spans="1:12" ht="23.25">
      <c r="A12" s="346" t="s">
        <v>30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</row>
    <row r="13" spans="1:11" ht="23.25">
      <c r="A13" s="53"/>
      <c r="B13" s="53"/>
      <c r="C13" s="53" t="s">
        <v>642</v>
      </c>
      <c r="D13" s="53"/>
      <c r="E13" s="60"/>
      <c r="F13" s="53" t="s">
        <v>45</v>
      </c>
      <c r="G13" s="61">
        <v>200000</v>
      </c>
      <c r="H13" s="53" t="s">
        <v>643</v>
      </c>
      <c r="J13" s="53"/>
      <c r="K13" s="53"/>
    </row>
    <row r="14" spans="1:12" ht="23.25">
      <c r="A14" s="53" t="s">
        <v>29</v>
      </c>
      <c r="B14" s="53"/>
      <c r="C14" s="53"/>
      <c r="D14" s="53"/>
      <c r="E14" s="60"/>
      <c r="F14" s="53"/>
      <c r="G14" s="53"/>
      <c r="H14" s="53"/>
      <c r="I14" s="53"/>
      <c r="J14" s="53"/>
      <c r="K14" s="53"/>
      <c r="L14" s="53"/>
    </row>
    <row r="15" spans="1:12" ht="23.25">
      <c r="A15" s="53" t="s">
        <v>28</v>
      </c>
      <c r="B15" s="53"/>
      <c r="C15" s="53"/>
      <c r="D15" s="53"/>
      <c r="E15" s="53" t="s">
        <v>487</v>
      </c>
      <c r="F15" s="53"/>
      <c r="G15" s="53"/>
      <c r="H15" s="53"/>
      <c r="I15" s="53"/>
      <c r="J15" s="53"/>
      <c r="K15" s="53"/>
      <c r="L15" s="53"/>
    </row>
    <row r="16" spans="1:12" ht="23.25">
      <c r="A16" s="53"/>
      <c r="B16" s="346" t="s">
        <v>414</v>
      </c>
      <c r="C16" s="346"/>
      <c r="D16" s="346"/>
      <c r="E16" s="346"/>
      <c r="F16" s="346"/>
      <c r="G16" s="53" t="s">
        <v>625</v>
      </c>
      <c r="H16" s="62">
        <f>J17</f>
        <v>456000</v>
      </c>
      <c r="I16" s="56" t="s">
        <v>44</v>
      </c>
      <c r="J16" s="53"/>
      <c r="K16" s="53"/>
      <c r="L16" s="53"/>
    </row>
    <row r="17" spans="1:12" ht="23.25">
      <c r="A17" s="324" t="s">
        <v>1126</v>
      </c>
      <c r="B17" s="324"/>
      <c r="C17" s="324"/>
      <c r="D17" s="324"/>
      <c r="E17" s="324"/>
      <c r="F17" s="324"/>
      <c r="G17" s="324"/>
      <c r="H17" s="324"/>
      <c r="I17" s="324"/>
      <c r="J17" s="59">
        <v>456000</v>
      </c>
      <c r="K17" s="59" t="s">
        <v>44</v>
      </c>
      <c r="L17" s="53" t="s">
        <v>247</v>
      </c>
    </row>
    <row r="18" spans="1:12" ht="23.25">
      <c r="A18" s="370" t="s">
        <v>1110</v>
      </c>
      <c r="B18" s="370"/>
      <c r="C18" s="370"/>
      <c r="D18" s="370"/>
      <c r="E18" s="370"/>
      <c r="F18" s="370"/>
      <c r="G18" s="370"/>
      <c r="H18" s="370"/>
      <c r="I18" s="370"/>
      <c r="J18" s="370"/>
      <c r="K18" s="370"/>
      <c r="L18" s="370"/>
    </row>
    <row r="19" ht="23.25">
      <c r="A19" s="5" t="s">
        <v>747</v>
      </c>
    </row>
    <row r="20" spans="2:9" ht="23.25">
      <c r="B20" s="5" t="s">
        <v>415</v>
      </c>
      <c r="G20" s="56" t="s">
        <v>45</v>
      </c>
      <c r="H20" s="63">
        <f>J22+I26+H29+H31+H33+H39+I43+I46+A50+H55+H58+H61+H64+H67+H70+H75</f>
        <v>675000</v>
      </c>
      <c r="I20" s="56" t="s">
        <v>53</v>
      </c>
    </row>
    <row r="21" spans="3:4" ht="23.25">
      <c r="C21" s="10" t="s">
        <v>42</v>
      </c>
      <c r="D21" s="10"/>
    </row>
    <row r="22" spans="1:13" ht="23.25">
      <c r="A22" s="324" t="s">
        <v>1127</v>
      </c>
      <c r="B22" s="324"/>
      <c r="C22" s="324"/>
      <c r="D22" s="324"/>
      <c r="E22" s="324"/>
      <c r="F22" s="324"/>
      <c r="G22" s="324"/>
      <c r="H22" s="324"/>
      <c r="I22" s="324"/>
      <c r="J22" s="61">
        <v>10000</v>
      </c>
      <c r="K22" s="5" t="s">
        <v>377</v>
      </c>
      <c r="M22" s="50">
        <f>SUM(M18:M21)</f>
        <v>0</v>
      </c>
    </row>
    <row r="23" ht="23.25">
      <c r="A23" s="5" t="s">
        <v>484</v>
      </c>
    </row>
    <row r="24" ht="23.25">
      <c r="A24" s="5" t="s">
        <v>485</v>
      </c>
    </row>
    <row r="25" ht="23.25">
      <c r="A25" s="5" t="s">
        <v>27</v>
      </c>
    </row>
    <row r="26" spans="3:12" ht="23.25">
      <c r="C26" s="346" t="s">
        <v>1128</v>
      </c>
      <c r="D26" s="346"/>
      <c r="E26" s="346"/>
      <c r="F26" s="346"/>
      <c r="G26" s="346"/>
      <c r="H26" s="346"/>
      <c r="I26" s="64">
        <v>10000</v>
      </c>
      <c r="J26" s="5" t="s">
        <v>53</v>
      </c>
      <c r="L26" s="5" t="s">
        <v>248</v>
      </c>
    </row>
    <row r="27" spans="1:12" ht="23.25">
      <c r="A27" s="346" t="s">
        <v>421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L27" s="346"/>
    </row>
    <row r="28" ht="23.25">
      <c r="A28" s="5" t="s">
        <v>420</v>
      </c>
    </row>
    <row r="29" spans="3:10" ht="23.25">
      <c r="C29" s="5" t="s">
        <v>752</v>
      </c>
      <c r="G29" s="56" t="s">
        <v>45</v>
      </c>
      <c r="H29" s="61">
        <v>50000</v>
      </c>
      <c r="I29" s="65" t="s">
        <v>57</v>
      </c>
      <c r="J29" s="5" t="s">
        <v>1187</v>
      </c>
    </row>
    <row r="30" spans="1:12" ht="23.25">
      <c r="A30" s="346" t="s">
        <v>416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L30" s="346"/>
    </row>
    <row r="31" spans="3:9" ht="23.25">
      <c r="C31" s="5" t="s">
        <v>757</v>
      </c>
      <c r="H31" s="50">
        <v>20000</v>
      </c>
      <c r="I31" s="5" t="s">
        <v>483</v>
      </c>
    </row>
    <row r="32" ht="23.25">
      <c r="A32" s="5" t="s">
        <v>1181</v>
      </c>
    </row>
    <row r="33" spans="3:10" ht="23.25">
      <c r="C33" s="5" t="s">
        <v>287</v>
      </c>
      <c r="G33" s="56"/>
      <c r="H33" s="61">
        <v>100000</v>
      </c>
      <c r="I33" s="56" t="s">
        <v>53</v>
      </c>
      <c r="J33" s="5" t="s">
        <v>46</v>
      </c>
    </row>
    <row r="34" spans="1:12" ht="23.25">
      <c r="A34" s="346" t="s">
        <v>422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  <c r="L34" s="346"/>
    </row>
    <row r="35" ht="23.25">
      <c r="A35" s="5" t="s">
        <v>423</v>
      </c>
    </row>
    <row r="36" spans="1:12" ht="23.25">
      <c r="A36" s="366" t="s">
        <v>1254</v>
      </c>
      <c r="B36" s="338"/>
      <c r="C36" s="338"/>
      <c r="D36" s="338"/>
      <c r="E36" s="338"/>
      <c r="F36" s="338"/>
      <c r="G36" s="338"/>
      <c r="H36" s="338"/>
      <c r="I36" s="338"/>
      <c r="J36" s="338"/>
      <c r="K36" s="338"/>
      <c r="L36" s="338"/>
    </row>
    <row r="37" spans="1:12" ht="23.25">
      <c r="A37" s="110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</row>
    <row r="38" spans="3:4" ht="23.25">
      <c r="C38" s="367" t="s">
        <v>43</v>
      </c>
      <c r="D38" s="367"/>
    </row>
    <row r="39" spans="3:9" ht="23.25">
      <c r="C39" s="5" t="s">
        <v>844</v>
      </c>
      <c r="G39" s="56"/>
      <c r="H39" s="61">
        <v>100000</v>
      </c>
      <c r="I39" s="53" t="s">
        <v>902</v>
      </c>
    </row>
    <row r="40" spans="1:12" ht="23.25">
      <c r="A40" s="346" t="s">
        <v>488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  <c r="L40" s="346"/>
    </row>
    <row r="41" spans="1:12" ht="23.25">
      <c r="A41" s="346" t="s">
        <v>1180</v>
      </c>
      <c r="B41" s="346"/>
      <c r="C41" s="346"/>
      <c r="D41" s="346"/>
      <c r="E41" s="346"/>
      <c r="F41" s="346"/>
      <c r="G41" s="346"/>
      <c r="H41" s="346"/>
      <c r="I41" s="346"/>
      <c r="J41" s="346"/>
      <c r="K41" s="346"/>
      <c r="L41" s="346"/>
    </row>
    <row r="42" spans="1:12" ht="23.25">
      <c r="A42" s="346" t="s">
        <v>489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  <c r="L42" s="346"/>
    </row>
    <row r="43" spans="1:12" ht="23.25">
      <c r="A43" s="324" t="s">
        <v>1129</v>
      </c>
      <c r="B43" s="324"/>
      <c r="C43" s="324"/>
      <c r="D43" s="324"/>
      <c r="E43" s="324"/>
      <c r="F43" s="324"/>
      <c r="G43" s="324"/>
      <c r="H43" s="324"/>
      <c r="I43" s="64">
        <v>20000</v>
      </c>
      <c r="J43" s="346" t="s">
        <v>33</v>
      </c>
      <c r="K43" s="346"/>
      <c r="L43" s="346"/>
    </row>
    <row r="44" spans="1:12" ht="23.25">
      <c r="A44" s="346" t="s">
        <v>491</v>
      </c>
      <c r="B44" s="346"/>
      <c r="C44" s="346"/>
      <c r="D44" s="346"/>
      <c r="E44" s="346"/>
      <c r="F44" s="346"/>
      <c r="G44" s="346"/>
      <c r="H44" s="346"/>
      <c r="I44" s="346"/>
      <c r="J44" s="346"/>
      <c r="K44" s="346"/>
      <c r="L44" s="346"/>
    </row>
    <row r="45" spans="1:12" ht="23.25">
      <c r="A45" s="346" t="s">
        <v>490</v>
      </c>
      <c r="B45" s="346"/>
      <c r="C45" s="346"/>
      <c r="D45" s="346"/>
      <c r="E45" s="346"/>
      <c r="F45" s="346"/>
      <c r="G45" s="346"/>
      <c r="H45" s="346"/>
      <c r="I45" s="346"/>
      <c r="J45" s="346"/>
      <c r="K45" s="346"/>
      <c r="L45" s="346"/>
    </row>
    <row r="46" spans="3:10" ht="23.25">
      <c r="C46" s="5" t="s">
        <v>131</v>
      </c>
      <c r="I46" s="64">
        <v>50000</v>
      </c>
      <c r="J46" s="5" t="s">
        <v>1177</v>
      </c>
    </row>
    <row r="47" ht="23.25">
      <c r="A47" s="5" t="s">
        <v>1179</v>
      </c>
    </row>
    <row r="48" ht="23.25">
      <c r="A48" s="5" t="s">
        <v>1178</v>
      </c>
    </row>
    <row r="49" ht="23.25">
      <c r="C49" s="5" t="s">
        <v>212</v>
      </c>
    </row>
    <row r="50" spans="1:3" ht="23.25">
      <c r="A50" s="369">
        <v>30000</v>
      </c>
      <c r="B50" s="369"/>
      <c r="C50" s="5" t="s">
        <v>1173</v>
      </c>
    </row>
    <row r="51" spans="1:2" ht="23.25">
      <c r="A51" s="64" t="s">
        <v>1174</v>
      </c>
      <c r="B51" s="64"/>
    </row>
    <row r="52" spans="1:2" ht="23.25">
      <c r="A52" s="64" t="s">
        <v>1176</v>
      </c>
      <c r="B52" s="64"/>
    </row>
    <row r="53" ht="23.25">
      <c r="A53" s="5" t="s">
        <v>1175</v>
      </c>
    </row>
    <row r="54" spans="3:4" ht="23.25">
      <c r="C54" s="10" t="s">
        <v>48</v>
      </c>
      <c r="D54" s="10"/>
    </row>
    <row r="55" spans="3:10" ht="23.25">
      <c r="C55" s="346" t="s">
        <v>850</v>
      </c>
      <c r="D55" s="346"/>
      <c r="E55" s="346"/>
      <c r="F55" s="346"/>
      <c r="G55" s="56" t="s">
        <v>1188</v>
      </c>
      <c r="H55" s="61">
        <v>100000</v>
      </c>
      <c r="I55" s="53" t="s">
        <v>44</v>
      </c>
      <c r="J55" s="5" t="s">
        <v>34</v>
      </c>
    </row>
    <row r="56" spans="1:12" ht="23.25">
      <c r="A56" s="346" t="s">
        <v>1172</v>
      </c>
      <c r="B56" s="346"/>
      <c r="C56" s="346"/>
      <c r="D56" s="346"/>
      <c r="E56" s="346"/>
      <c r="F56" s="346"/>
      <c r="G56" s="346"/>
      <c r="H56" s="346"/>
      <c r="I56" s="346"/>
      <c r="J56" s="346"/>
      <c r="K56" s="346"/>
      <c r="L56" s="346"/>
    </row>
    <row r="57" spans="1:12" ht="23.25">
      <c r="A57" s="346" t="s">
        <v>1171</v>
      </c>
      <c r="B57" s="346"/>
      <c r="C57" s="346"/>
      <c r="D57" s="346"/>
      <c r="E57" s="346"/>
      <c r="F57" s="346"/>
      <c r="G57" s="346"/>
      <c r="H57" s="346"/>
      <c r="I57" s="346"/>
      <c r="J57" s="346"/>
      <c r="K57" s="346"/>
      <c r="L57" s="346"/>
    </row>
    <row r="58" spans="3:9" ht="23.25">
      <c r="C58" s="5" t="s">
        <v>288</v>
      </c>
      <c r="H58" s="64">
        <v>5000</v>
      </c>
      <c r="I58" s="5" t="s">
        <v>289</v>
      </c>
    </row>
    <row r="59" ht="23.25">
      <c r="A59" s="5" t="s">
        <v>290</v>
      </c>
    </row>
    <row r="60" ht="23.25">
      <c r="A60" s="5" t="s">
        <v>1170</v>
      </c>
    </row>
    <row r="61" spans="3:12" ht="23.25">
      <c r="C61" s="346" t="s">
        <v>291</v>
      </c>
      <c r="D61" s="346"/>
      <c r="E61" s="346"/>
      <c r="F61" s="346"/>
      <c r="G61" s="56" t="s">
        <v>45</v>
      </c>
      <c r="H61" s="59">
        <v>5000</v>
      </c>
      <c r="I61" s="53" t="s">
        <v>53</v>
      </c>
      <c r="J61" s="347" t="s">
        <v>405</v>
      </c>
      <c r="K61" s="347"/>
      <c r="L61" s="347"/>
    </row>
    <row r="62" spans="1:12" ht="23.25">
      <c r="A62" s="346" t="s">
        <v>1168</v>
      </c>
      <c r="B62" s="346"/>
      <c r="C62" s="346"/>
      <c r="D62" s="346"/>
      <c r="E62" s="346"/>
      <c r="F62" s="346"/>
      <c r="G62" s="346"/>
      <c r="H62" s="346"/>
      <c r="I62" s="346"/>
      <c r="J62" s="346"/>
      <c r="K62" s="346"/>
      <c r="L62" s="346"/>
    </row>
    <row r="63" spans="1:12" ht="23.25">
      <c r="A63" s="346" t="s">
        <v>417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  <c r="L63" s="346"/>
    </row>
    <row r="64" spans="3:9" ht="23.25">
      <c r="C64" s="346" t="s">
        <v>292</v>
      </c>
      <c r="D64" s="346"/>
      <c r="E64" s="346"/>
      <c r="F64" s="346"/>
      <c r="G64" s="346"/>
      <c r="H64" s="61">
        <v>5000</v>
      </c>
      <c r="I64" s="5" t="s">
        <v>406</v>
      </c>
    </row>
    <row r="65" spans="1:12" ht="23.25">
      <c r="A65" s="346" t="s">
        <v>1169</v>
      </c>
      <c r="B65" s="346"/>
      <c r="C65" s="346"/>
      <c r="D65" s="346"/>
      <c r="E65" s="346"/>
      <c r="F65" s="346"/>
      <c r="G65" s="346"/>
      <c r="H65" s="346"/>
      <c r="I65" s="346"/>
      <c r="J65" s="346"/>
      <c r="K65" s="346"/>
      <c r="L65" s="346"/>
    </row>
    <row r="66" ht="23.25">
      <c r="A66" s="5" t="s">
        <v>407</v>
      </c>
    </row>
    <row r="67" spans="3:12" ht="23.25">
      <c r="C67" s="346" t="s">
        <v>293</v>
      </c>
      <c r="D67" s="346"/>
      <c r="E67" s="346"/>
      <c r="F67" s="346"/>
      <c r="G67" s="56" t="s">
        <v>45</v>
      </c>
      <c r="H67" s="61">
        <v>100000</v>
      </c>
      <c r="I67" s="56" t="s">
        <v>55</v>
      </c>
      <c r="J67" s="346" t="s">
        <v>1156</v>
      </c>
      <c r="K67" s="346"/>
      <c r="L67" s="346"/>
    </row>
    <row r="68" spans="1:12" ht="23.25">
      <c r="A68" s="346" t="s">
        <v>818</v>
      </c>
      <c r="B68" s="346"/>
      <c r="C68" s="346"/>
      <c r="D68" s="346"/>
      <c r="E68" s="346"/>
      <c r="F68" s="346"/>
      <c r="G68" s="346"/>
      <c r="H68" s="346"/>
      <c r="I68" s="346"/>
      <c r="J68" s="346"/>
      <c r="K68" s="346"/>
      <c r="L68" s="346"/>
    </row>
    <row r="69" ht="23.25">
      <c r="A69" s="5" t="s">
        <v>31</v>
      </c>
    </row>
    <row r="70" spans="3:10" ht="23.25">
      <c r="C70" s="346" t="s">
        <v>294</v>
      </c>
      <c r="D70" s="346"/>
      <c r="E70" s="346"/>
      <c r="F70" s="346"/>
      <c r="G70" s="56" t="s">
        <v>45</v>
      </c>
      <c r="H70" s="61">
        <v>20000</v>
      </c>
      <c r="I70" s="56" t="s">
        <v>375</v>
      </c>
      <c r="J70" s="5" t="s">
        <v>51</v>
      </c>
    </row>
    <row r="71" spans="1:12" ht="23.25">
      <c r="A71" s="346" t="s">
        <v>425</v>
      </c>
      <c r="B71" s="346"/>
      <c r="C71" s="346"/>
      <c r="D71" s="346"/>
      <c r="E71" s="346"/>
      <c r="F71" s="346"/>
      <c r="G71" s="346"/>
      <c r="H71" s="346"/>
      <c r="I71" s="346"/>
      <c r="J71" s="346"/>
      <c r="K71" s="346"/>
      <c r="L71" s="346"/>
    </row>
    <row r="72" ht="23.25">
      <c r="A72" s="5" t="s">
        <v>424</v>
      </c>
    </row>
    <row r="73" spans="1:12" ht="23.25">
      <c r="A73" s="366" t="s">
        <v>1255</v>
      </c>
      <c r="B73" s="338"/>
      <c r="C73" s="338"/>
      <c r="D73" s="338"/>
      <c r="E73" s="338"/>
      <c r="F73" s="338"/>
      <c r="G73" s="338"/>
      <c r="H73" s="338"/>
      <c r="I73" s="338"/>
      <c r="J73" s="338"/>
      <c r="K73" s="338"/>
      <c r="L73" s="338"/>
    </row>
    <row r="74" spans="1:12" ht="23.25">
      <c r="A74" s="110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4"/>
    </row>
    <row r="75" spans="3:12" ht="23.25">
      <c r="C75" s="346" t="s">
        <v>295</v>
      </c>
      <c r="D75" s="346"/>
      <c r="E75" s="346"/>
      <c r="F75" s="346"/>
      <c r="G75" s="56" t="s">
        <v>45</v>
      </c>
      <c r="H75" s="61">
        <v>50000</v>
      </c>
      <c r="I75" s="346" t="s">
        <v>804</v>
      </c>
      <c r="J75" s="346"/>
      <c r="K75" s="346"/>
      <c r="L75" s="346"/>
    </row>
    <row r="76" spans="1:12" ht="23.25">
      <c r="A76" s="346" t="s">
        <v>879</v>
      </c>
      <c r="B76" s="346"/>
      <c r="C76" s="346"/>
      <c r="D76" s="346"/>
      <c r="E76" s="346"/>
      <c r="F76" s="346"/>
      <c r="G76" s="346"/>
      <c r="H76" s="346"/>
      <c r="I76" s="346"/>
      <c r="J76" s="346"/>
      <c r="K76" s="346"/>
      <c r="L76" s="346"/>
    </row>
    <row r="77" ht="23.25">
      <c r="A77" s="5" t="s">
        <v>820</v>
      </c>
    </row>
    <row r="78" ht="23.25">
      <c r="A78" s="5" t="s">
        <v>819</v>
      </c>
    </row>
    <row r="79" spans="2:11" ht="23.25">
      <c r="B79" s="5" t="s">
        <v>418</v>
      </c>
      <c r="G79" s="5" t="s">
        <v>52</v>
      </c>
      <c r="H79" s="66">
        <f>A81</f>
        <v>10000</v>
      </c>
      <c r="I79" s="5" t="s">
        <v>53</v>
      </c>
      <c r="J79" s="56" t="s">
        <v>624</v>
      </c>
      <c r="K79" s="56"/>
    </row>
    <row r="80" spans="3:12" ht="23.25">
      <c r="C80" s="346" t="s">
        <v>376</v>
      </c>
      <c r="D80" s="346"/>
      <c r="E80" s="346"/>
      <c r="F80" s="346"/>
      <c r="G80" s="346"/>
      <c r="H80" s="346"/>
      <c r="I80" s="346"/>
      <c r="J80" s="346"/>
      <c r="K80" s="346"/>
      <c r="L80" s="346"/>
    </row>
    <row r="81" spans="1:12" ht="23.25">
      <c r="A81" s="369">
        <v>10000</v>
      </c>
      <c r="B81" s="346"/>
      <c r="C81" s="5" t="s">
        <v>47</v>
      </c>
      <c r="E81" s="346" t="s">
        <v>427</v>
      </c>
      <c r="F81" s="346"/>
      <c r="G81" s="346"/>
      <c r="H81" s="346"/>
      <c r="I81" s="346"/>
      <c r="J81" s="346"/>
      <c r="K81" s="346"/>
      <c r="L81" s="346"/>
    </row>
    <row r="82" spans="1:12" ht="23.25">
      <c r="A82" s="369" t="s">
        <v>426</v>
      </c>
      <c r="B82" s="369"/>
      <c r="C82" s="369"/>
      <c r="D82" s="369"/>
      <c r="E82" s="369"/>
      <c r="F82" s="369"/>
      <c r="G82" s="369"/>
      <c r="H82" s="369"/>
      <c r="I82" s="369"/>
      <c r="J82" s="369"/>
      <c r="K82" s="369"/>
      <c r="L82" s="369"/>
    </row>
    <row r="83" spans="2:6" ht="23.25">
      <c r="B83" s="5" t="s">
        <v>419</v>
      </c>
      <c r="F83" s="5" t="s">
        <v>721</v>
      </c>
    </row>
    <row r="84" spans="1:11" ht="23.25">
      <c r="A84" s="268" t="s">
        <v>1272</v>
      </c>
      <c r="B84" s="268"/>
      <c r="C84" s="268"/>
      <c r="D84" s="268"/>
      <c r="E84" s="29"/>
      <c r="F84" s="29"/>
      <c r="G84" s="27" t="s">
        <v>625</v>
      </c>
      <c r="H84" s="211">
        <f>H85</f>
        <v>15400</v>
      </c>
      <c r="I84" s="27" t="s">
        <v>53</v>
      </c>
      <c r="J84" s="272" t="s">
        <v>716</v>
      </c>
      <c r="K84" s="272"/>
    </row>
    <row r="85" spans="1:11" ht="23.25">
      <c r="A85" s="29"/>
      <c r="B85" s="353" t="s">
        <v>808</v>
      </c>
      <c r="C85" s="353"/>
      <c r="D85" s="353"/>
      <c r="E85" s="353"/>
      <c r="F85" s="353"/>
      <c r="G85" s="27" t="s">
        <v>625</v>
      </c>
      <c r="H85" s="211">
        <f>H87</f>
        <v>15400</v>
      </c>
      <c r="I85" s="27" t="s">
        <v>53</v>
      </c>
      <c r="J85" s="272" t="s">
        <v>716</v>
      </c>
      <c r="K85" s="272"/>
    </row>
    <row r="86" spans="1:11" ht="23.25">
      <c r="A86" s="29"/>
      <c r="B86" s="29"/>
      <c r="C86" s="353" t="s">
        <v>35</v>
      </c>
      <c r="D86" s="353"/>
      <c r="E86" s="29"/>
      <c r="F86" s="29"/>
      <c r="G86" s="29"/>
      <c r="H86" s="43"/>
      <c r="I86" s="29"/>
      <c r="J86" s="29"/>
      <c r="K86" s="29"/>
    </row>
    <row r="87" spans="1:11" ht="23.25">
      <c r="A87" s="29"/>
      <c r="B87" s="29"/>
      <c r="C87" s="26" t="s">
        <v>1111</v>
      </c>
      <c r="D87" s="26"/>
      <c r="E87" s="26"/>
      <c r="F87" s="29"/>
      <c r="G87" s="27" t="s">
        <v>45</v>
      </c>
      <c r="H87" s="42">
        <f>H89+H92+H95</f>
        <v>15400</v>
      </c>
      <c r="I87" s="26" t="s">
        <v>809</v>
      </c>
      <c r="J87" s="26"/>
      <c r="K87" s="26"/>
    </row>
    <row r="88" spans="1:11" ht="23.25">
      <c r="A88" s="268" t="s">
        <v>810</v>
      </c>
      <c r="B88" s="268"/>
      <c r="C88" s="268"/>
      <c r="D88" s="268"/>
      <c r="E88" s="29"/>
      <c r="F88" s="29"/>
      <c r="G88" s="29"/>
      <c r="H88" s="43"/>
      <c r="I88" s="29"/>
      <c r="J88" s="29"/>
      <c r="K88" s="29"/>
    </row>
    <row r="89" spans="1:13" ht="23.25">
      <c r="A89" s="29"/>
      <c r="B89" s="29"/>
      <c r="C89" s="268" t="s">
        <v>342</v>
      </c>
      <c r="D89" s="268"/>
      <c r="E89" s="268"/>
      <c r="F89" s="268"/>
      <c r="G89" s="27" t="s">
        <v>45</v>
      </c>
      <c r="H89" s="34">
        <v>4900</v>
      </c>
      <c r="I89" s="272" t="s">
        <v>346</v>
      </c>
      <c r="J89" s="272"/>
      <c r="K89" s="272"/>
      <c r="L89" s="272"/>
      <c r="M89" s="272"/>
    </row>
    <row r="90" spans="1:13" ht="23.25">
      <c r="A90" s="268" t="s">
        <v>343</v>
      </c>
      <c r="B90" s="268"/>
      <c r="C90" s="268"/>
      <c r="D90" s="268"/>
      <c r="E90" s="268"/>
      <c r="F90" s="268"/>
      <c r="G90" s="268"/>
      <c r="H90" s="268"/>
      <c r="I90" s="268"/>
      <c r="J90" s="268"/>
      <c r="K90" s="268"/>
      <c r="L90" s="29"/>
      <c r="M90" s="29"/>
    </row>
    <row r="91" spans="1:12" ht="23.25">
      <c r="A91" s="369" t="s">
        <v>344</v>
      </c>
      <c r="B91" s="369"/>
      <c r="C91" s="369"/>
      <c r="D91" s="369"/>
      <c r="E91" s="369"/>
      <c r="F91" s="369"/>
      <c r="G91" s="369"/>
      <c r="H91" s="369"/>
      <c r="I91" s="369"/>
      <c r="J91" s="369"/>
      <c r="K91" s="369"/>
      <c r="L91" s="369"/>
    </row>
    <row r="92" spans="1:13" ht="23.25">
      <c r="A92" s="29"/>
      <c r="B92" s="29"/>
      <c r="C92" s="268" t="s">
        <v>345</v>
      </c>
      <c r="D92" s="268"/>
      <c r="E92" s="268"/>
      <c r="F92" s="268"/>
      <c r="G92" s="27" t="s">
        <v>45</v>
      </c>
      <c r="H92" s="34">
        <v>4500</v>
      </c>
      <c r="I92" s="272" t="s">
        <v>347</v>
      </c>
      <c r="J92" s="272"/>
      <c r="K92" s="272"/>
      <c r="L92" s="272"/>
      <c r="M92" s="272"/>
    </row>
    <row r="93" spans="1:13" ht="23.25">
      <c r="A93" s="26" t="s">
        <v>1141</v>
      </c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9"/>
      <c r="M93" s="29"/>
    </row>
    <row r="94" spans="1:12" ht="23.25">
      <c r="A94" s="369" t="s">
        <v>344</v>
      </c>
      <c r="B94" s="369"/>
      <c r="C94" s="369"/>
      <c r="D94" s="369"/>
      <c r="E94" s="369"/>
      <c r="F94" s="369"/>
      <c r="G94" s="369"/>
      <c r="H94" s="369"/>
      <c r="I94" s="369"/>
      <c r="J94" s="369"/>
      <c r="K94" s="369"/>
      <c r="L94" s="369"/>
    </row>
    <row r="95" spans="1:13" ht="23.25">
      <c r="A95" s="29"/>
      <c r="B95" s="29"/>
      <c r="C95" s="268" t="s">
        <v>1142</v>
      </c>
      <c r="D95" s="268"/>
      <c r="E95" s="268"/>
      <c r="F95" s="268"/>
      <c r="G95" s="27" t="s">
        <v>45</v>
      </c>
      <c r="H95" s="34">
        <v>6000</v>
      </c>
      <c r="I95" s="272" t="s">
        <v>1143</v>
      </c>
      <c r="J95" s="272"/>
      <c r="K95" s="272"/>
      <c r="L95" s="272"/>
      <c r="M95" s="272"/>
    </row>
    <row r="96" spans="1:13" ht="23.25">
      <c r="A96" s="26" t="s">
        <v>1144</v>
      </c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9"/>
      <c r="M96" s="29"/>
    </row>
    <row r="97" spans="1:12" ht="23.25">
      <c r="A97" s="369" t="s">
        <v>344</v>
      </c>
      <c r="B97" s="369"/>
      <c r="C97" s="369"/>
      <c r="D97" s="369"/>
      <c r="E97" s="369"/>
      <c r="F97" s="369"/>
      <c r="G97" s="369"/>
      <c r="H97" s="369"/>
      <c r="I97" s="369"/>
      <c r="J97" s="369"/>
      <c r="K97" s="369"/>
      <c r="L97" s="369"/>
    </row>
    <row r="99" spans="7:9" ht="23.25">
      <c r="G99" s="56"/>
      <c r="H99" s="67"/>
      <c r="I99" s="56"/>
    </row>
  </sheetData>
  <mergeCells count="67">
    <mergeCell ref="C95:F95"/>
    <mergeCell ref="I95:M95"/>
    <mergeCell ref="A97:L97"/>
    <mergeCell ref="C92:F92"/>
    <mergeCell ref="I92:M92"/>
    <mergeCell ref="A94:L94"/>
    <mergeCell ref="C89:F89"/>
    <mergeCell ref="I89:M89"/>
    <mergeCell ref="A90:K90"/>
    <mergeCell ref="A91:L91"/>
    <mergeCell ref="C86:D86"/>
    <mergeCell ref="A88:D88"/>
    <mergeCell ref="A84:D84"/>
    <mergeCell ref="J84:K84"/>
    <mergeCell ref="B85:F85"/>
    <mergeCell ref="J85:K85"/>
    <mergeCell ref="A43:H43"/>
    <mergeCell ref="A5:L5"/>
    <mergeCell ref="A56:L56"/>
    <mergeCell ref="C55:F55"/>
    <mergeCell ref="E8:F8"/>
    <mergeCell ref="A9:D9"/>
    <mergeCell ref="E9:F9"/>
    <mergeCell ref="A6:L6"/>
    <mergeCell ref="A7:L7"/>
    <mergeCell ref="A27:L27"/>
    <mergeCell ref="A30:L30"/>
    <mergeCell ref="C26:H26"/>
    <mergeCell ref="A12:L12"/>
    <mergeCell ref="B16:F16"/>
    <mergeCell ref="A18:L18"/>
    <mergeCell ref="A22:I22"/>
    <mergeCell ref="A17:I17"/>
    <mergeCell ref="A82:L82"/>
    <mergeCell ref="J43:L43"/>
    <mergeCell ref="A44:L44"/>
    <mergeCell ref="A45:L45"/>
    <mergeCell ref="A50:B50"/>
    <mergeCell ref="C80:L80"/>
    <mergeCell ref="A81:B81"/>
    <mergeCell ref="A68:L68"/>
    <mergeCell ref="C70:F70"/>
    <mergeCell ref="E81:L81"/>
    <mergeCell ref="A71:L71"/>
    <mergeCell ref="C75:F75"/>
    <mergeCell ref="I75:L75"/>
    <mergeCell ref="A76:L76"/>
    <mergeCell ref="A73:L73"/>
    <mergeCell ref="A1:L1"/>
    <mergeCell ref="A2:L2"/>
    <mergeCell ref="A3:L3"/>
    <mergeCell ref="A4:L4"/>
    <mergeCell ref="A34:L34"/>
    <mergeCell ref="A40:L40"/>
    <mergeCell ref="A41:L41"/>
    <mergeCell ref="A42:L42"/>
    <mergeCell ref="A36:L36"/>
    <mergeCell ref="C38:D38"/>
    <mergeCell ref="A57:L57"/>
    <mergeCell ref="C61:F61"/>
    <mergeCell ref="J61:L61"/>
    <mergeCell ref="A62:L62"/>
    <mergeCell ref="A63:L63"/>
    <mergeCell ref="C64:G64"/>
    <mergeCell ref="A65:L65"/>
    <mergeCell ref="C67:F67"/>
    <mergeCell ref="J67:L67"/>
  </mergeCells>
  <printOptions/>
  <pageMargins left="1.1023622047244095" right="0" top="0.5905511811023623" bottom="0.7874015748031497" header="0.35433070866141736" footer="0.5118110236220472"/>
  <pageSetup horizontalDpi="180" verticalDpi="180" orientation="portrait" paperSize="9" scale="92" r:id="rId1"/>
  <rowBreaks count="2" manualBreakCount="2">
    <brk id="35" max="11" man="1"/>
    <brk id="72" max="11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3"/>
  </sheetPr>
  <dimension ref="A1:P204"/>
  <sheetViews>
    <sheetView view="pageBreakPreview" zoomScaleSheetLayoutView="100" workbookViewId="0" topLeftCell="A79">
      <selection activeCell="I10" sqref="I10:J10"/>
    </sheetView>
  </sheetViews>
  <sheetFormatPr defaultColWidth="9.140625" defaultRowHeight="21.75"/>
  <cols>
    <col min="1" max="1" width="3.00390625" style="5" customWidth="1"/>
    <col min="2" max="2" width="3.7109375" style="5" customWidth="1"/>
    <col min="3" max="3" width="9.140625" style="5" customWidth="1"/>
    <col min="4" max="4" width="8.8515625" style="5" customWidth="1"/>
    <col min="5" max="6" width="9.140625" style="5" customWidth="1"/>
    <col min="7" max="7" width="10.7109375" style="56" customWidth="1"/>
    <col min="8" max="8" width="11.28125" style="5" customWidth="1"/>
    <col min="9" max="9" width="9.140625" style="56" customWidth="1"/>
    <col min="10" max="10" width="24.00390625" style="5" customWidth="1"/>
    <col min="11" max="11" width="22.421875" style="5" customWidth="1"/>
    <col min="12" max="12" width="5.7109375" style="5" customWidth="1"/>
    <col min="13" max="14" width="9.140625" style="5" customWidth="1"/>
    <col min="15" max="15" width="11.00390625" style="5" customWidth="1"/>
    <col min="16" max="16" width="12.421875" style="5" customWidth="1"/>
    <col min="17" max="17" width="14.421875" style="5" customWidth="1"/>
    <col min="18" max="18" width="9.140625" style="5" customWidth="1"/>
    <col min="19" max="19" width="11.00390625" style="5" customWidth="1"/>
    <col min="20" max="16384" width="9.140625" style="5" customWidth="1"/>
  </cols>
  <sheetData>
    <row r="1" spans="1:11" ht="26.25">
      <c r="A1" s="378" t="s">
        <v>1256</v>
      </c>
      <c r="B1" s="378"/>
      <c r="C1" s="378"/>
      <c r="D1" s="378"/>
      <c r="E1" s="378"/>
      <c r="F1" s="378"/>
      <c r="G1" s="378"/>
      <c r="H1" s="378"/>
      <c r="I1" s="378"/>
      <c r="J1" s="378"/>
      <c r="K1" s="102"/>
    </row>
    <row r="2" spans="1:11" ht="25.5">
      <c r="A2" s="368" t="s">
        <v>1310</v>
      </c>
      <c r="B2" s="368"/>
      <c r="C2" s="368"/>
      <c r="D2" s="368"/>
      <c r="E2" s="368"/>
      <c r="F2" s="368"/>
      <c r="G2" s="368"/>
      <c r="H2" s="368"/>
      <c r="I2" s="368"/>
      <c r="J2" s="368"/>
      <c r="K2" s="103"/>
    </row>
    <row r="3" spans="1:11" ht="25.5">
      <c r="A3" s="368" t="s">
        <v>300</v>
      </c>
      <c r="B3" s="368"/>
      <c r="C3" s="368"/>
      <c r="D3" s="368"/>
      <c r="E3" s="368"/>
      <c r="F3" s="368"/>
      <c r="G3" s="368"/>
      <c r="H3" s="368"/>
      <c r="I3" s="368"/>
      <c r="J3" s="368"/>
      <c r="K3" s="103"/>
    </row>
    <row r="4" spans="1:11" ht="25.5">
      <c r="A4" s="368" t="s">
        <v>301</v>
      </c>
      <c r="B4" s="368"/>
      <c r="C4" s="368"/>
      <c r="D4" s="368"/>
      <c r="E4" s="368"/>
      <c r="F4" s="368"/>
      <c r="G4" s="368"/>
      <c r="H4" s="368"/>
      <c r="I4" s="368"/>
      <c r="J4" s="368"/>
      <c r="K4" s="103"/>
    </row>
    <row r="5" spans="1:14" ht="25.5">
      <c r="A5" s="368" t="s">
        <v>302</v>
      </c>
      <c r="B5" s="368"/>
      <c r="C5" s="368"/>
      <c r="D5" s="368"/>
      <c r="E5" s="368"/>
      <c r="F5" s="368"/>
      <c r="G5" s="368"/>
      <c r="H5" s="368"/>
      <c r="I5" s="368"/>
      <c r="J5" s="368"/>
      <c r="K5" s="103"/>
      <c r="N5" s="5" t="s">
        <v>41</v>
      </c>
    </row>
    <row r="6" spans="1:11" ht="25.5">
      <c r="A6" s="368" t="s">
        <v>1189</v>
      </c>
      <c r="B6" s="368"/>
      <c r="C6" s="368"/>
      <c r="D6" s="368"/>
      <c r="E6" s="368"/>
      <c r="F6" s="368"/>
      <c r="G6" s="368"/>
      <c r="H6" s="368"/>
      <c r="I6" s="368"/>
      <c r="J6" s="368"/>
      <c r="K6" s="103"/>
    </row>
    <row r="7" spans="1:11" ht="24.75">
      <c r="A7" s="375" t="s">
        <v>627</v>
      </c>
      <c r="B7" s="375"/>
      <c r="C7" s="375"/>
      <c r="D7" s="375"/>
      <c r="E7" s="375"/>
      <c r="F7" s="375"/>
      <c r="G7" s="375"/>
      <c r="H7" s="375"/>
      <c r="I7" s="375"/>
      <c r="J7" s="375"/>
      <c r="K7" s="104"/>
    </row>
    <row r="8" spans="1:9" s="10" customFormat="1" ht="23.25">
      <c r="A8" s="10" t="s">
        <v>40</v>
      </c>
      <c r="E8" s="377">
        <v>3350554</v>
      </c>
      <c r="F8" s="377"/>
      <c r="G8" s="54" t="s">
        <v>53</v>
      </c>
      <c r="H8" s="5" t="s">
        <v>624</v>
      </c>
      <c r="I8" s="54"/>
    </row>
    <row r="9" spans="1:9" s="10" customFormat="1" ht="23.25">
      <c r="A9" s="345" t="s">
        <v>296</v>
      </c>
      <c r="B9" s="345"/>
      <c r="C9" s="345"/>
      <c r="D9" s="345"/>
      <c r="E9" s="376">
        <f>H10+H16+H20+H82</f>
        <v>2814610</v>
      </c>
      <c r="F9" s="376"/>
      <c r="G9" s="54" t="s">
        <v>53</v>
      </c>
      <c r="H9" s="5" t="s">
        <v>624</v>
      </c>
      <c r="I9" s="54"/>
    </row>
    <row r="10" spans="2:10" ht="23.25">
      <c r="B10" s="10" t="s">
        <v>297</v>
      </c>
      <c r="G10" s="56" t="s">
        <v>59</v>
      </c>
      <c r="H10" s="58">
        <f>H11+H13</f>
        <v>891610</v>
      </c>
      <c r="I10" s="347" t="s">
        <v>60</v>
      </c>
      <c r="J10" s="347"/>
    </row>
    <row r="11" spans="2:11" ht="23.25">
      <c r="B11" s="5" t="s">
        <v>41</v>
      </c>
      <c r="C11" s="346" t="s">
        <v>507</v>
      </c>
      <c r="D11" s="346"/>
      <c r="E11" s="346"/>
      <c r="F11" s="346"/>
      <c r="G11" s="56" t="s">
        <v>45</v>
      </c>
      <c r="H11" s="50">
        <v>695000</v>
      </c>
      <c r="I11" s="346" t="s">
        <v>107</v>
      </c>
      <c r="J11" s="346"/>
      <c r="K11" s="346"/>
    </row>
    <row r="12" spans="1:11" ht="23.25">
      <c r="A12" s="65" t="s">
        <v>129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2:11" ht="23.25">
      <c r="B13" s="5" t="s">
        <v>41</v>
      </c>
      <c r="C13" s="346" t="s">
        <v>9</v>
      </c>
      <c r="D13" s="346"/>
      <c r="E13" s="346"/>
      <c r="F13" s="346"/>
      <c r="G13" s="56" t="s">
        <v>45</v>
      </c>
      <c r="H13" s="50">
        <v>196610</v>
      </c>
      <c r="I13" s="346" t="s">
        <v>237</v>
      </c>
      <c r="J13" s="346"/>
      <c r="K13" s="346"/>
    </row>
    <row r="14" spans="1:11" ht="23.25">
      <c r="A14" s="346" t="s">
        <v>238</v>
      </c>
      <c r="B14" s="346"/>
      <c r="C14" s="346"/>
      <c r="D14" s="346"/>
      <c r="E14" s="346"/>
      <c r="F14" s="346"/>
      <c r="G14" s="346"/>
      <c r="H14" s="346"/>
      <c r="I14" s="346"/>
      <c r="J14" s="346"/>
      <c r="K14" s="346"/>
    </row>
    <row r="15" ht="23.25">
      <c r="A15" s="5" t="s">
        <v>108</v>
      </c>
    </row>
    <row r="16" spans="2:14" ht="23.25">
      <c r="B16" s="10" t="s">
        <v>77</v>
      </c>
      <c r="G16" s="56" t="s">
        <v>59</v>
      </c>
      <c r="H16" s="58">
        <f>I17</f>
        <v>238000</v>
      </c>
      <c r="I16" s="53" t="s">
        <v>60</v>
      </c>
      <c r="J16" s="53"/>
      <c r="M16" s="5">
        <v>7000</v>
      </c>
      <c r="N16" s="5">
        <f>M16*12</f>
        <v>84000</v>
      </c>
    </row>
    <row r="17" spans="2:14" ht="23.25">
      <c r="B17" s="5" t="s">
        <v>41</v>
      </c>
      <c r="C17" s="65" t="s">
        <v>109</v>
      </c>
      <c r="D17" s="65"/>
      <c r="E17" s="65"/>
      <c r="F17" s="65"/>
      <c r="G17" s="65"/>
      <c r="H17" s="56"/>
      <c r="I17" s="59">
        <v>238000</v>
      </c>
      <c r="J17" s="65" t="s">
        <v>239</v>
      </c>
      <c r="K17" s="65"/>
      <c r="M17" s="5">
        <v>11190</v>
      </c>
      <c r="N17" s="5">
        <f>M17*12</f>
        <v>134280</v>
      </c>
    </row>
    <row r="18" spans="1:14" ht="23.25">
      <c r="A18" s="346" t="s">
        <v>949</v>
      </c>
      <c r="B18" s="346"/>
      <c r="C18" s="346"/>
      <c r="D18" s="346"/>
      <c r="E18" s="346"/>
      <c r="F18" s="346"/>
      <c r="G18" s="346"/>
      <c r="H18" s="346"/>
      <c r="I18" s="346"/>
      <c r="J18" s="346"/>
      <c r="K18" s="346"/>
      <c r="M18" s="5">
        <v>8210</v>
      </c>
      <c r="N18" s="5">
        <f>M18*12</f>
        <v>98520</v>
      </c>
    </row>
    <row r="19" spans="1:11" ht="23.25">
      <c r="A19" s="346" t="s">
        <v>948</v>
      </c>
      <c r="B19" s="346"/>
      <c r="C19" s="346"/>
      <c r="D19" s="346"/>
      <c r="E19" s="346"/>
      <c r="F19" s="346"/>
      <c r="G19" s="346"/>
      <c r="H19" s="346"/>
      <c r="I19" s="346"/>
      <c r="J19" s="346"/>
      <c r="K19" s="346"/>
    </row>
    <row r="20" spans="2:14" ht="23.25">
      <c r="B20" s="10" t="s">
        <v>754</v>
      </c>
      <c r="G20" s="56" t="s">
        <v>45</v>
      </c>
      <c r="H20" s="66">
        <f>J22+I26+H29+H31+H33+H37+I41+C45+H50+H54+H58+H62+H65+H68+H72+H75+H79</f>
        <v>1680000</v>
      </c>
      <c r="I20" s="56" t="s">
        <v>53</v>
      </c>
      <c r="N20" s="5">
        <f>SUM(N16:N18)</f>
        <v>316800</v>
      </c>
    </row>
    <row r="21" spans="3:16" ht="23.25">
      <c r="C21" s="345" t="s">
        <v>42</v>
      </c>
      <c r="D21" s="345"/>
      <c r="N21" s="5">
        <v>5260</v>
      </c>
      <c r="O21" s="5">
        <v>3</v>
      </c>
      <c r="P21" s="5">
        <f>N21*3*12</f>
        <v>189360</v>
      </c>
    </row>
    <row r="22" spans="3:10" ht="23.25">
      <c r="C22" s="346" t="s">
        <v>854</v>
      </c>
      <c r="D22" s="346"/>
      <c r="E22" s="346"/>
      <c r="F22" s="346"/>
      <c r="G22" s="346"/>
      <c r="H22" s="346"/>
      <c r="I22" s="56" t="s">
        <v>45</v>
      </c>
      <c r="J22" s="61">
        <v>60000</v>
      </c>
    </row>
    <row r="23" spans="1:11" ht="23.25">
      <c r="A23" s="346" t="s">
        <v>240</v>
      </c>
      <c r="B23" s="346"/>
      <c r="C23" s="346"/>
      <c r="D23" s="346"/>
      <c r="E23" s="346"/>
      <c r="F23" s="346"/>
      <c r="G23" s="346"/>
      <c r="H23" s="346"/>
      <c r="I23" s="346"/>
      <c r="J23" s="346"/>
      <c r="K23" s="346"/>
    </row>
    <row r="24" ht="23.25">
      <c r="A24" s="5" t="s">
        <v>241</v>
      </c>
    </row>
    <row r="25" spans="1:11" ht="23.25">
      <c r="A25" s="346" t="s">
        <v>112</v>
      </c>
      <c r="B25" s="346"/>
      <c r="C25" s="346"/>
      <c r="D25" s="346"/>
      <c r="E25" s="346"/>
      <c r="F25" s="346"/>
      <c r="G25" s="346"/>
      <c r="H25" s="346"/>
      <c r="I25" s="346"/>
      <c r="J25" s="346"/>
      <c r="K25" s="346"/>
    </row>
    <row r="26" spans="3:11" ht="23.25">
      <c r="C26" s="346" t="s">
        <v>1149</v>
      </c>
      <c r="D26" s="346"/>
      <c r="E26" s="346"/>
      <c r="F26" s="346"/>
      <c r="G26" s="346"/>
      <c r="H26" s="56" t="s">
        <v>45</v>
      </c>
      <c r="I26" s="61">
        <v>15000</v>
      </c>
      <c r="J26" s="347" t="s">
        <v>242</v>
      </c>
      <c r="K26" s="347"/>
    </row>
    <row r="27" spans="1:14" ht="23.25">
      <c r="A27" s="346" t="s">
        <v>111</v>
      </c>
      <c r="B27" s="346"/>
      <c r="C27" s="346"/>
      <c r="D27" s="346"/>
      <c r="E27" s="346"/>
      <c r="F27" s="346"/>
      <c r="G27" s="346"/>
      <c r="H27" s="346"/>
      <c r="I27" s="346"/>
      <c r="J27" s="346"/>
      <c r="K27" s="346"/>
      <c r="N27" s="64">
        <f>SUM(J22+I26+H29+H31+H33)</f>
        <v>155000</v>
      </c>
    </row>
    <row r="28" spans="1:14" ht="23.25">
      <c r="A28" s="346" t="s">
        <v>110</v>
      </c>
      <c r="B28" s="346"/>
      <c r="C28" s="346"/>
      <c r="D28" s="346"/>
      <c r="E28" s="346"/>
      <c r="F28" s="346"/>
      <c r="G28" s="346"/>
      <c r="H28" s="346"/>
      <c r="I28" s="346"/>
      <c r="J28" s="346"/>
      <c r="K28" s="346"/>
      <c r="N28" s="64"/>
    </row>
    <row r="29" spans="3:14" ht="23.25">
      <c r="C29" s="346" t="s">
        <v>752</v>
      </c>
      <c r="D29" s="346"/>
      <c r="E29" s="346"/>
      <c r="F29" s="346"/>
      <c r="G29" s="56" t="s">
        <v>45</v>
      </c>
      <c r="H29" s="64">
        <v>30000</v>
      </c>
      <c r="I29" s="56" t="s">
        <v>57</v>
      </c>
      <c r="J29" s="5" t="s">
        <v>113</v>
      </c>
      <c r="N29" s="13">
        <f>SUM(H37+I41+C46)</f>
        <v>800000</v>
      </c>
    </row>
    <row r="30" spans="1:14" ht="23.25">
      <c r="A30" s="346" t="s">
        <v>114</v>
      </c>
      <c r="B30" s="346"/>
      <c r="C30" s="346"/>
      <c r="D30" s="346"/>
      <c r="E30" s="346"/>
      <c r="F30" s="346"/>
      <c r="G30" s="346"/>
      <c r="H30" s="346"/>
      <c r="I30" s="346"/>
      <c r="J30" s="346"/>
      <c r="K30" s="346"/>
      <c r="N30" s="64">
        <f>SUM(H51+H55+H63+H66+H69+H73+H76+H80)</f>
        <v>0</v>
      </c>
    </row>
    <row r="31" spans="3:14" ht="23.25">
      <c r="C31" s="346" t="s">
        <v>1150</v>
      </c>
      <c r="D31" s="346"/>
      <c r="E31" s="346"/>
      <c r="F31" s="346"/>
      <c r="G31" s="56" t="s">
        <v>45</v>
      </c>
      <c r="H31" s="64">
        <v>20000</v>
      </c>
      <c r="I31" s="56" t="s">
        <v>54</v>
      </c>
      <c r="J31" s="5" t="s">
        <v>115</v>
      </c>
      <c r="N31" s="64">
        <f>SUM(N27:N30)</f>
        <v>955000</v>
      </c>
    </row>
    <row r="32" spans="1:11" ht="23.25">
      <c r="A32" s="346" t="s">
        <v>755</v>
      </c>
      <c r="B32" s="346"/>
      <c r="C32" s="346"/>
      <c r="D32" s="346"/>
      <c r="E32" s="346"/>
      <c r="F32" s="346"/>
      <c r="G32" s="346"/>
      <c r="H32" s="346"/>
      <c r="I32" s="346"/>
      <c r="J32" s="346"/>
      <c r="K32" s="346"/>
    </row>
    <row r="33" spans="3:10" ht="23.25">
      <c r="C33" s="346" t="s">
        <v>1151</v>
      </c>
      <c r="D33" s="346"/>
      <c r="E33" s="346"/>
      <c r="F33" s="346"/>
      <c r="G33" s="56" t="s">
        <v>45</v>
      </c>
      <c r="H33" s="64">
        <v>30000</v>
      </c>
      <c r="I33" s="56" t="s">
        <v>53</v>
      </c>
      <c r="J33" s="5" t="s">
        <v>46</v>
      </c>
    </row>
    <row r="34" spans="1:11" ht="23.25">
      <c r="A34" s="346" t="s">
        <v>243</v>
      </c>
      <c r="B34" s="346"/>
      <c r="C34" s="346"/>
      <c r="D34" s="346"/>
      <c r="E34" s="346"/>
      <c r="F34" s="346"/>
      <c r="G34" s="346"/>
      <c r="H34" s="346"/>
      <c r="I34" s="346"/>
      <c r="J34" s="346"/>
      <c r="K34" s="346"/>
    </row>
    <row r="35" spans="1:11" ht="23.25">
      <c r="A35" s="366" t="s">
        <v>1257</v>
      </c>
      <c r="B35" s="366"/>
      <c r="C35" s="366"/>
      <c r="D35" s="366"/>
      <c r="E35" s="366"/>
      <c r="F35" s="366"/>
      <c r="G35" s="366"/>
      <c r="H35" s="366"/>
      <c r="I35" s="366"/>
      <c r="J35" s="366"/>
      <c r="K35" s="86"/>
    </row>
    <row r="36" spans="3:4" ht="23.25">
      <c r="C36" s="345" t="s">
        <v>43</v>
      </c>
      <c r="D36" s="345"/>
    </row>
    <row r="37" spans="3:11" ht="23.25">
      <c r="C37" s="346" t="s">
        <v>835</v>
      </c>
      <c r="D37" s="346"/>
      <c r="E37" s="346"/>
      <c r="F37" s="346"/>
      <c r="G37" s="56" t="s">
        <v>45</v>
      </c>
      <c r="H37" s="64">
        <v>200000</v>
      </c>
      <c r="I37" s="56" t="s">
        <v>53</v>
      </c>
      <c r="J37" s="346" t="s">
        <v>116</v>
      </c>
      <c r="K37" s="346"/>
    </row>
    <row r="38" spans="1:11" ht="23.25">
      <c r="A38" s="346" t="s">
        <v>244</v>
      </c>
      <c r="B38" s="346"/>
      <c r="C38" s="346"/>
      <c r="D38" s="346"/>
      <c r="E38" s="346"/>
      <c r="F38" s="346"/>
      <c r="G38" s="346"/>
      <c r="H38" s="346"/>
      <c r="I38" s="346"/>
      <c r="J38" s="346"/>
      <c r="K38" s="346"/>
    </row>
    <row r="39" spans="1:11" ht="23.25">
      <c r="A39" s="346" t="s">
        <v>497</v>
      </c>
      <c r="B39" s="346"/>
      <c r="C39" s="346"/>
      <c r="D39" s="346"/>
      <c r="E39" s="346"/>
      <c r="F39" s="346"/>
      <c r="G39" s="346"/>
      <c r="H39" s="346"/>
      <c r="I39" s="346"/>
      <c r="J39" s="346"/>
      <c r="K39" s="346"/>
    </row>
    <row r="40" spans="1:11" ht="23.25">
      <c r="A40" s="346" t="s">
        <v>1232</v>
      </c>
      <c r="B40" s="346"/>
      <c r="C40" s="346"/>
      <c r="D40" s="346"/>
      <c r="E40" s="346"/>
      <c r="F40" s="346"/>
      <c r="G40" s="346"/>
      <c r="H40" s="346"/>
      <c r="I40" s="346"/>
      <c r="J40" s="346"/>
      <c r="K40" s="346"/>
    </row>
    <row r="41" spans="3:11" ht="23.25">
      <c r="C41" s="346" t="s">
        <v>836</v>
      </c>
      <c r="D41" s="346"/>
      <c r="E41" s="346"/>
      <c r="F41" s="346"/>
      <c r="G41" s="346"/>
      <c r="H41" s="346"/>
      <c r="I41" s="61">
        <v>600000</v>
      </c>
      <c r="J41" s="346" t="s">
        <v>1233</v>
      </c>
      <c r="K41" s="346"/>
    </row>
    <row r="42" spans="1:11" ht="23.25">
      <c r="A42" s="346" t="s">
        <v>1234</v>
      </c>
      <c r="B42" s="346"/>
      <c r="C42" s="346"/>
      <c r="D42" s="346"/>
      <c r="E42" s="346"/>
      <c r="F42" s="346"/>
      <c r="G42" s="346"/>
      <c r="H42" s="346"/>
      <c r="I42" s="346"/>
      <c r="J42" s="346"/>
      <c r="K42" s="346"/>
    </row>
    <row r="43" spans="1:11" ht="23.25">
      <c r="A43" s="346" t="s">
        <v>130</v>
      </c>
      <c r="B43" s="346"/>
      <c r="C43" s="346"/>
      <c r="D43" s="346"/>
      <c r="E43" s="346"/>
      <c r="F43" s="346"/>
      <c r="G43" s="346"/>
      <c r="H43" s="346"/>
      <c r="I43" s="346"/>
      <c r="J43" s="346"/>
      <c r="K43" s="346"/>
    </row>
    <row r="44" spans="3:11" ht="23.25">
      <c r="C44" s="346" t="s">
        <v>711</v>
      </c>
      <c r="D44" s="346"/>
      <c r="E44" s="346"/>
      <c r="F44" s="346"/>
      <c r="G44" s="346"/>
      <c r="H44" s="346"/>
      <c r="I44" s="346"/>
      <c r="J44" s="346"/>
      <c r="K44" s="5" t="s">
        <v>41</v>
      </c>
    </row>
    <row r="45" spans="1:11" ht="23.25">
      <c r="A45" s="369" t="s">
        <v>45</v>
      </c>
      <c r="B45" s="346"/>
      <c r="C45" s="50">
        <v>30000</v>
      </c>
      <c r="D45" s="347" t="s">
        <v>1235</v>
      </c>
      <c r="E45" s="347"/>
      <c r="F45" s="347"/>
      <c r="G45" s="347"/>
      <c r="H45" s="347"/>
      <c r="I45" s="347"/>
      <c r="J45" s="347"/>
      <c r="K45" s="347"/>
    </row>
    <row r="46" spans="1:11" ht="23.25">
      <c r="A46" s="346" t="s">
        <v>1236</v>
      </c>
      <c r="B46" s="346"/>
      <c r="C46" s="346"/>
      <c r="D46" s="346"/>
      <c r="E46" s="346"/>
      <c r="F46" s="346"/>
      <c r="G46" s="346"/>
      <c r="H46" s="346"/>
      <c r="I46" s="346"/>
      <c r="J46" s="346"/>
      <c r="K46" s="346"/>
    </row>
    <row r="47" ht="23.25">
      <c r="A47" s="5" t="s">
        <v>1237</v>
      </c>
    </row>
    <row r="48" spans="1:11" ht="23.25">
      <c r="A48" s="346" t="s">
        <v>1238</v>
      </c>
      <c r="B48" s="346"/>
      <c r="C48" s="346"/>
      <c r="D48" s="346"/>
      <c r="E48" s="346"/>
      <c r="F48" s="346"/>
      <c r="G48" s="346"/>
      <c r="H48" s="346"/>
      <c r="I48" s="346"/>
      <c r="J48" s="346"/>
      <c r="K48" s="346"/>
    </row>
    <row r="49" spans="3:4" ht="23.25">
      <c r="C49" s="345" t="s">
        <v>48</v>
      </c>
      <c r="D49" s="345"/>
    </row>
    <row r="50" spans="3:11" ht="23.25">
      <c r="C50" s="346" t="s">
        <v>712</v>
      </c>
      <c r="D50" s="346"/>
      <c r="E50" s="346"/>
      <c r="F50" s="346"/>
      <c r="G50" s="56" t="s">
        <v>1188</v>
      </c>
      <c r="H50" s="64">
        <v>50000</v>
      </c>
      <c r="I50" s="56" t="s">
        <v>44</v>
      </c>
      <c r="J50" s="346" t="s">
        <v>117</v>
      </c>
      <c r="K50" s="346"/>
    </row>
    <row r="51" spans="1:11" ht="23.25">
      <c r="A51" s="346" t="s">
        <v>1239</v>
      </c>
      <c r="B51" s="346"/>
      <c r="C51" s="346"/>
      <c r="D51" s="346"/>
      <c r="E51" s="346"/>
      <c r="F51" s="346"/>
      <c r="G51" s="346"/>
      <c r="H51" s="346"/>
      <c r="I51" s="346"/>
      <c r="J51" s="346"/>
      <c r="K51" s="346"/>
    </row>
    <row r="52" spans="1:11" ht="23.25">
      <c r="A52" s="346" t="s">
        <v>1284</v>
      </c>
      <c r="B52" s="346"/>
      <c r="C52" s="346"/>
      <c r="D52" s="346"/>
      <c r="E52" s="346"/>
      <c r="F52" s="346"/>
      <c r="G52" s="346"/>
      <c r="H52" s="346"/>
      <c r="I52" s="346"/>
      <c r="J52" s="346"/>
      <c r="K52" s="346"/>
    </row>
    <row r="53" spans="1:11" ht="23.25">
      <c r="A53" s="346" t="s">
        <v>118</v>
      </c>
      <c r="B53" s="346"/>
      <c r="C53" s="346"/>
      <c r="D53" s="346"/>
      <c r="E53" s="346"/>
      <c r="F53" s="346"/>
      <c r="G53" s="346"/>
      <c r="H53" s="346"/>
      <c r="I53" s="346"/>
      <c r="J53" s="346"/>
      <c r="K53" s="346"/>
    </row>
    <row r="54" spans="3:11" ht="23.25">
      <c r="C54" s="346" t="s">
        <v>713</v>
      </c>
      <c r="D54" s="346"/>
      <c r="E54" s="346"/>
      <c r="F54" s="346"/>
      <c r="G54" s="56" t="s">
        <v>45</v>
      </c>
      <c r="H54" s="64">
        <v>200000</v>
      </c>
      <c r="I54" s="56" t="s">
        <v>44</v>
      </c>
      <c r="J54" s="346" t="s">
        <v>1285</v>
      </c>
      <c r="K54" s="346"/>
    </row>
    <row r="55" spans="1:11" ht="23.25">
      <c r="A55" s="346" t="s">
        <v>1287</v>
      </c>
      <c r="B55" s="346"/>
      <c r="C55" s="346"/>
      <c r="D55" s="346"/>
      <c r="E55" s="346"/>
      <c r="F55" s="346"/>
      <c r="G55" s="346"/>
      <c r="H55" s="346"/>
      <c r="I55" s="346"/>
      <c r="J55" s="346"/>
      <c r="K55" s="346"/>
    </row>
    <row r="56" spans="1:9" ht="23.25">
      <c r="A56" s="5" t="s">
        <v>1286</v>
      </c>
      <c r="G56" s="5"/>
      <c r="I56" s="5"/>
    </row>
    <row r="57" ht="23.25">
      <c r="A57" s="5" t="s">
        <v>950</v>
      </c>
    </row>
    <row r="58" spans="3:10" ht="23.25">
      <c r="C58" s="5" t="s">
        <v>756</v>
      </c>
      <c r="G58" s="56" t="s">
        <v>45</v>
      </c>
      <c r="H58" s="64">
        <v>5000</v>
      </c>
      <c r="I58" s="56" t="s">
        <v>44</v>
      </c>
      <c r="J58" s="5" t="s">
        <v>1288</v>
      </c>
    </row>
    <row r="59" spans="1:9" ht="23.25">
      <c r="A59" s="5" t="s">
        <v>1291</v>
      </c>
      <c r="G59" s="5"/>
      <c r="I59" s="5"/>
    </row>
    <row r="60" spans="1:9" ht="23.25">
      <c r="A60" s="5" t="s">
        <v>1290</v>
      </c>
      <c r="G60" s="5"/>
      <c r="I60" s="5"/>
    </row>
    <row r="61" spans="1:9" ht="23.25">
      <c r="A61" s="5" t="s">
        <v>1289</v>
      </c>
      <c r="G61" s="5"/>
      <c r="I61" s="5"/>
    </row>
    <row r="62" spans="3:11" ht="23.25">
      <c r="C62" s="346" t="s">
        <v>1002</v>
      </c>
      <c r="D62" s="346"/>
      <c r="E62" s="346"/>
      <c r="F62" s="346"/>
      <c r="G62" s="56" t="s">
        <v>45</v>
      </c>
      <c r="H62" s="64">
        <v>300000</v>
      </c>
      <c r="I62" s="56" t="s">
        <v>53</v>
      </c>
      <c r="J62" s="346" t="s">
        <v>1292</v>
      </c>
      <c r="K62" s="346"/>
    </row>
    <row r="63" spans="1:11" ht="23.25">
      <c r="A63" s="346" t="s">
        <v>1240</v>
      </c>
      <c r="B63" s="346"/>
      <c r="C63" s="346"/>
      <c r="D63" s="346"/>
      <c r="E63" s="346"/>
      <c r="F63" s="346"/>
      <c r="G63" s="346"/>
      <c r="H63" s="346"/>
      <c r="I63" s="346"/>
      <c r="J63" s="346"/>
      <c r="K63" s="346"/>
    </row>
    <row r="64" ht="23.25">
      <c r="A64" s="5" t="s">
        <v>1293</v>
      </c>
    </row>
    <row r="65" spans="3:11" ht="23.25">
      <c r="C65" s="346" t="s">
        <v>1098</v>
      </c>
      <c r="D65" s="346"/>
      <c r="E65" s="346"/>
      <c r="F65" s="346"/>
      <c r="G65" s="56" t="s">
        <v>45</v>
      </c>
      <c r="H65" s="64">
        <v>10000</v>
      </c>
      <c r="I65" s="56" t="s">
        <v>53</v>
      </c>
      <c r="J65" s="346" t="s">
        <v>1294</v>
      </c>
      <c r="K65" s="346"/>
    </row>
    <row r="66" spans="1:11" ht="23.25">
      <c r="A66" s="346" t="s">
        <v>1241</v>
      </c>
      <c r="B66" s="346"/>
      <c r="C66" s="346"/>
      <c r="D66" s="346"/>
      <c r="E66" s="346"/>
      <c r="F66" s="346"/>
      <c r="G66" s="346"/>
      <c r="H66" s="346"/>
      <c r="I66" s="346"/>
      <c r="J66" s="346"/>
      <c r="K66" s="346"/>
    </row>
    <row r="67" ht="23.25">
      <c r="A67" s="5" t="s">
        <v>128</v>
      </c>
    </row>
    <row r="68" spans="3:11" ht="23.25">
      <c r="C68" s="346" t="s">
        <v>1099</v>
      </c>
      <c r="D68" s="346"/>
      <c r="E68" s="346"/>
      <c r="F68" s="346"/>
      <c r="G68" s="56" t="s">
        <v>45</v>
      </c>
      <c r="H68" s="64">
        <v>80000</v>
      </c>
      <c r="I68" s="56" t="s">
        <v>55</v>
      </c>
      <c r="J68" s="346" t="s">
        <v>120</v>
      </c>
      <c r="K68" s="346"/>
    </row>
    <row r="69" spans="1:11" ht="23.25">
      <c r="A69" s="346" t="s">
        <v>122</v>
      </c>
      <c r="B69" s="346"/>
      <c r="C69" s="346"/>
      <c r="D69" s="346"/>
      <c r="E69" s="346"/>
      <c r="F69" s="346"/>
      <c r="G69" s="346"/>
      <c r="H69" s="346"/>
      <c r="I69" s="346"/>
      <c r="J69" s="346"/>
      <c r="K69" s="346"/>
    </row>
    <row r="70" spans="1:11" ht="23.25">
      <c r="A70" s="346" t="s">
        <v>121</v>
      </c>
      <c r="B70" s="346"/>
      <c r="C70" s="346"/>
      <c r="D70" s="346"/>
      <c r="E70" s="346"/>
      <c r="F70" s="346"/>
      <c r="G70" s="346"/>
      <c r="H70" s="346"/>
      <c r="I70" s="346"/>
      <c r="J70" s="346"/>
      <c r="K70" s="346"/>
    </row>
    <row r="71" spans="1:11" ht="23.25">
      <c r="A71" s="366" t="s">
        <v>127</v>
      </c>
      <c r="B71" s="366"/>
      <c r="C71" s="366"/>
      <c r="D71" s="366"/>
      <c r="E71" s="366"/>
      <c r="F71" s="366"/>
      <c r="G71" s="366"/>
      <c r="H71" s="366"/>
      <c r="I71" s="366"/>
      <c r="J71" s="366"/>
      <c r="K71" s="86"/>
    </row>
    <row r="72" spans="3:11" ht="23.25">
      <c r="C72" s="346" t="s">
        <v>1100</v>
      </c>
      <c r="D72" s="346"/>
      <c r="E72" s="346"/>
      <c r="F72" s="346"/>
      <c r="G72" s="56" t="s">
        <v>45</v>
      </c>
      <c r="H72" s="64">
        <v>15000</v>
      </c>
      <c r="I72" s="56" t="s">
        <v>54</v>
      </c>
      <c r="J72" s="346" t="s">
        <v>123</v>
      </c>
      <c r="K72" s="346"/>
    </row>
    <row r="73" spans="1:11" ht="23.25">
      <c r="A73" s="346" t="s">
        <v>1242</v>
      </c>
      <c r="B73" s="346"/>
      <c r="C73" s="346"/>
      <c r="D73" s="346"/>
      <c r="E73" s="346"/>
      <c r="F73" s="346"/>
      <c r="G73" s="346"/>
      <c r="H73" s="346"/>
      <c r="I73" s="346"/>
      <c r="J73" s="346"/>
      <c r="K73" s="346"/>
    </row>
    <row r="74" ht="23.25">
      <c r="A74" s="5" t="s">
        <v>124</v>
      </c>
    </row>
    <row r="75" spans="3:11" ht="23.25">
      <c r="C75" s="346" t="s">
        <v>295</v>
      </c>
      <c r="D75" s="346"/>
      <c r="E75" s="346"/>
      <c r="F75" s="346"/>
      <c r="G75" s="56" t="s">
        <v>45</v>
      </c>
      <c r="H75" s="64">
        <v>25000</v>
      </c>
      <c r="I75" s="346" t="s">
        <v>1243</v>
      </c>
      <c r="J75" s="346"/>
      <c r="K75" s="346"/>
    </row>
    <row r="76" spans="1:11" ht="23.25">
      <c r="A76" s="346" t="s">
        <v>1244</v>
      </c>
      <c r="B76" s="346"/>
      <c r="C76" s="346"/>
      <c r="D76" s="346"/>
      <c r="E76" s="346"/>
      <c r="F76" s="346"/>
      <c r="G76" s="346"/>
      <c r="H76" s="346"/>
      <c r="I76" s="346"/>
      <c r="J76" s="346"/>
      <c r="K76" s="346"/>
    </row>
    <row r="77" ht="23.25">
      <c r="A77" s="5" t="s">
        <v>1245</v>
      </c>
    </row>
    <row r="78" ht="23.25">
      <c r="A78" s="5" t="s">
        <v>951</v>
      </c>
    </row>
    <row r="79" spans="3:10" ht="23.25">
      <c r="C79" s="346" t="s">
        <v>1101</v>
      </c>
      <c r="D79" s="346"/>
      <c r="E79" s="346"/>
      <c r="F79" s="346"/>
      <c r="G79" s="56" t="s">
        <v>49</v>
      </c>
      <c r="H79" s="64">
        <v>10000</v>
      </c>
      <c r="I79" s="56" t="s">
        <v>53</v>
      </c>
      <c r="J79" s="5" t="s">
        <v>125</v>
      </c>
    </row>
    <row r="80" spans="1:11" ht="23.25">
      <c r="A80" s="346" t="s">
        <v>126</v>
      </c>
      <c r="B80" s="346"/>
      <c r="C80" s="346"/>
      <c r="D80" s="346"/>
      <c r="E80" s="346"/>
      <c r="F80" s="346"/>
      <c r="G80" s="346"/>
      <c r="H80" s="346"/>
      <c r="I80" s="346"/>
      <c r="J80" s="346"/>
      <c r="K80" s="346"/>
    </row>
    <row r="81" spans="1:9" ht="23.25">
      <c r="A81" s="5" t="s">
        <v>951</v>
      </c>
      <c r="G81" s="5"/>
      <c r="I81" s="5"/>
    </row>
    <row r="82" spans="2:10" ht="23.25">
      <c r="B82" s="10" t="s">
        <v>298</v>
      </c>
      <c r="G82" s="56" t="s">
        <v>52</v>
      </c>
      <c r="H82" s="66">
        <f>A84</f>
        <v>5000</v>
      </c>
      <c r="I82" s="56" t="s">
        <v>53</v>
      </c>
      <c r="J82" s="56" t="s">
        <v>624</v>
      </c>
    </row>
    <row r="83" spans="3:11" ht="23.25">
      <c r="C83" s="346" t="s">
        <v>946</v>
      </c>
      <c r="D83" s="346"/>
      <c r="E83" s="346"/>
      <c r="F83" s="346"/>
      <c r="G83" s="346"/>
      <c r="H83" s="346"/>
      <c r="I83" s="346"/>
      <c r="J83" s="346"/>
      <c r="K83" s="346"/>
    </row>
    <row r="84" spans="1:11" ht="23.25">
      <c r="A84" s="369">
        <v>5000</v>
      </c>
      <c r="B84" s="346"/>
      <c r="C84" s="5" t="s">
        <v>47</v>
      </c>
      <c r="D84" s="346" t="s">
        <v>1302</v>
      </c>
      <c r="E84" s="346"/>
      <c r="F84" s="346"/>
      <c r="G84" s="346"/>
      <c r="H84" s="346"/>
      <c r="I84" s="346"/>
      <c r="J84" s="346"/>
      <c r="K84" s="346"/>
    </row>
    <row r="85" spans="1:11" ht="23.25">
      <c r="A85" s="369" t="s">
        <v>1301</v>
      </c>
      <c r="B85" s="369"/>
      <c r="C85" s="369"/>
      <c r="D85" s="369"/>
      <c r="E85" s="369"/>
      <c r="F85" s="369"/>
      <c r="G85" s="369"/>
      <c r="H85" s="369"/>
      <c r="I85" s="369"/>
      <c r="J85" s="369"/>
      <c r="K85" s="369"/>
    </row>
    <row r="86" spans="1:11" ht="23.25">
      <c r="A86" s="64"/>
      <c r="B86" s="10" t="s">
        <v>745</v>
      </c>
      <c r="C86" s="10"/>
      <c r="D86" s="10"/>
      <c r="G86" s="5" t="s">
        <v>45</v>
      </c>
      <c r="H86" s="61"/>
      <c r="I86" s="66">
        <v>535944</v>
      </c>
      <c r="J86" s="56" t="s">
        <v>44</v>
      </c>
      <c r="K86" s="56"/>
    </row>
    <row r="87" spans="1:12" ht="23.25">
      <c r="A87" s="64"/>
      <c r="C87" s="65" t="s">
        <v>746</v>
      </c>
      <c r="D87" s="65"/>
      <c r="E87" s="65"/>
      <c r="F87" s="65"/>
      <c r="G87" s="65"/>
      <c r="H87" s="65"/>
      <c r="I87" s="65"/>
      <c r="J87" s="65"/>
      <c r="K87" s="65"/>
      <c r="L87" s="65"/>
    </row>
    <row r="88" spans="1:12" ht="23.25">
      <c r="A88" s="64"/>
      <c r="B88" s="108"/>
      <c r="C88" s="65" t="s">
        <v>653</v>
      </c>
      <c r="D88" s="65"/>
      <c r="E88" s="65"/>
      <c r="F88" s="65"/>
      <c r="G88" s="65"/>
      <c r="H88" s="65"/>
      <c r="I88" s="65"/>
      <c r="J88" s="65"/>
      <c r="K88" s="65"/>
      <c r="L88" s="65"/>
    </row>
    <row r="89" spans="1:12" ht="23.25">
      <c r="A89" s="64"/>
      <c r="B89" s="369"/>
      <c r="C89" s="369"/>
      <c r="D89" s="369"/>
      <c r="E89" s="369"/>
      <c r="F89" s="369"/>
      <c r="G89" s="369"/>
      <c r="H89" s="369"/>
      <c r="I89" s="369"/>
      <c r="J89" s="369"/>
      <c r="K89" s="369"/>
      <c r="L89" s="369"/>
    </row>
    <row r="90" spans="1:11" ht="23.25">
      <c r="A90" s="64"/>
      <c r="B90" s="64"/>
      <c r="C90" s="64"/>
      <c r="D90" s="64"/>
      <c r="E90" s="64"/>
      <c r="F90" s="64"/>
      <c r="G90" s="64"/>
      <c r="H90" s="64"/>
      <c r="I90" s="64"/>
      <c r="J90" s="64"/>
      <c r="K90" s="64"/>
    </row>
    <row r="91" spans="1:11" ht="23.25">
      <c r="A91" s="64"/>
      <c r="B91" s="64"/>
      <c r="C91" s="64"/>
      <c r="D91" s="64"/>
      <c r="E91" s="64"/>
      <c r="F91" s="64"/>
      <c r="G91" s="64"/>
      <c r="H91" s="64"/>
      <c r="I91" s="64"/>
      <c r="J91" s="64"/>
      <c r="K91" s="64"/>
    </row>
    <row r="92" spans="1:11" ht="23.25">
      <c r="A92" s="64"/>
      <c r="B92" s="64"/>
      <c r="C92" s="64"/>
      <c r="D92" s="64"/>
      <c r="E92" s="64"/>
      <c r="F92" s="64"/>
      <c r="G92" s="64"/>
      <c r="H92" s="64"/>
      <c r="I92" s="64"/>
      <c r="J92" s="64"/>
      <c r="K92" s="64"/>
    </row>
    <row r="93" spans="1:11" ht="23.25">
      <c r="A93" s="64"/>
      <c r="B93" s="64"/>
      <c r="C93" s="64"/>
      <c r="D93" s="64"/>
      <c r="E93" s="64"/>
      <c r="F93" s="64"/>
      <c r="G93" s="64"/>
      <c r="H93" s="64"/>
      <c r="I93" s="64"/>
      <c r="J93" s="64"/>
      <c r="K93" s="64"/>
    </row>
    <row r="97" ht="23.25">
      <c r="H97" s="64"/>
    </row>
    <row r="98" ht="23.25">
      <c r="H98" s="64"/>
    </row>
    <row r="101" ht="23.25">
      <c r="H101" s="64"/>
    </row>
    <row r="104" spans="1:11" ht="23.25">
      <c r="A104" s="68"/>
      <c r="B104" s="68"/>
      <c r="C104" s="68"/>
      <c r="D104" s="68"/>
      <c r="E104" s="68"/>
      <c r="F104" s="68"/>
      <c r="G104" s="69"/>
      <c r="H104" s="70"/>
      <c r="I104" s="69"/>
      <c r="J104" s="68"/>
      <c r="K104" s="68"/>
    </row>
    <row r="105" spans="2:11" ht="23.25">
      <c r="B105" s="68"/>
      <c r="C105" s="68"/>
      <c r="D105" s="68"/>
      <c r="E105" s="68"/>
      <c r="F105" s="68"/>
      <c r="G105" s="69"/>
      <c r="H105" s="68"/>
      <c r="I105" s="69"/>
      <c r="J105" s="68"/>
      <c r="K105" s="68"/>
    </row>
    <row r="106" spans="2:11" ht="23.25">
      <c r="B106" s="68"/>
      <c r="C106" s="68"/>
      <c r="D106" s="68"/>
      <c r="E106" s="68"/>
      <c r="F106" s="68"/>
      <c r="G106" s="69"/>
      <c r="H106" s="68"/>
      <c r="I106" s="69"/>
      <c r="J106" s="68"/>
      <c r="K106" s="68"/>
    </row>
    <row r="107" ht="23.25">
      <c r="H107" s="64"/>
    </row>
    <row r="108" spans="1:11" ht="23.25">
      <c r="A108" s="68"/>
      <c r="B108" s="68"/>
      <c r="C108" s="68"/>
      <c r="D108" s="68"/>
      <c r="E108" s="68"/>
      <c r="F108" s="68"/>
      <c r="G108" s="69"/>
      <c r="H108" s="70"/>
      <c r="I108" s="69"/>
      <c r="J108" s="68"/>
      <c r="K108" s="68"/>
    </row>
    <row r="109" spans="1:9" s="68" customFormat="1" ht="23.25">
      <c r="A109" s="5"/>
      <c r="G109" s="69"/>
      <c r="I109" s="69"/>
    </row>
    <row r="110" spans="1:9" s="68" customFormat="1" ht="23.25">
      <c r="A110" s="5"/>
      <c r="G110" s="69"/>
      <c r="I110" s="69"/>
    </row>
    <row r="111" spans="1:11" s="68" customFormat="1" ht="23.25">
      <c r="A111" s="5"/>
      <c r="B111" s="5"/>
      <c r="C111" s="5"/>
      <c r="D111" s="5"/>
      <c r="E111" s="5"/>
      <c r="F111" s="5"/>
      <c r="G111" s="56"/>
      <c r="H111" s="64"/>
      <c r="I111" s="56"/>
      <c r="J111" s="5"/>
      <c r="K111" s="5"/>
    </row>
    <row r="112" spans="7:9" s="68" customFormat="1" ht="23.25">
      <c r="G112" s="69"/>
      <c r="H112" s="70"/>
      <c r="I112" s="69"/>
    </row>
    <row r="113" spans="1:9" s="68" customFormat="1" ht="23.25">
      <c r="A113" s="5"/>
      <c r="G113" s="69"/>
      <c r="H113" s="70"/>
      <c r="I113" s="69"/>
    </row>
    <row r="114" spans="1:9" s="68" customFormat="1" ht="23.25">
      <c r="A114" s="5"/>
      <c r="G114" s="69"/>
      <c r="H114" s="70"/>
      <c r="I114" s="69"/>
    </row>
    <row r="115" spans="1:9" s="68" customFormat="1" ht="23.25">
      <c r="A115" s="5"/>
      <c r="G115" s="69"/>
      <c r="H115" s="70"/>
      <c r="I115" s="69"/>
    </row>
    <row r="116" spans="7:9" s="68" customFormat="1" ht="23.25">
      <c r="G116" s="69"/>
      <c r="H116" s="70"/>
      <c r="I116" s="69"/>
    </row>
    <row r="117" spans="1:9" s="68" customFormat="1" ht="23.25">
      <c r="A117" s="5"/>
      <c r="G117" s="69"/>
      <c r="I117" s="69"/>
    </row>
    <row r="118" spans="1:9" s="68" customFormat="1" ht="23.25">
      <c r="A118" s="5"/>
      <c r="G118" s="69"/>
      <c r="H118" s="70"/>
      <c r="I118" s="69"/>
    </row>
    <row r="119" spans="1:9" s="68" customFormat="1" ht="23.25">
      <c r="A119" s="5"/>
      <c r="G119" s="69"/>
      <c r="H119" s="70"/>
      <c r="I119" s="69"/>
    </row>
    <row r="120" spans="7:9" s="68" customFormat="1" ht="23.25">
      <c r="G120" s="69"/>
      <c r="H120" s="70"/>
      <c r="I120" s="69"/>
    </row>
    <row r="121" spans="1:9" s="68" customFormat="1" ht="23.25">
      <c r="A121" s="5"/>
      <c r="G121" s="69"/>
      <c r="I121" s="69"/>
    </row>
    <row r="122" spans="1:9" s="68" customFormat="1" ht="23.25">
      <c r="A122" s="5"/>
      <c r="G122" s="69"/>
      <c r="H122" s="70"/>
      <c r="I122" s="69"/>
    </row>
    <row r="123" spans="1:9" s="68" customFormat="1" ht="23.25">
      <c r="A123" s="5"/>
      <c r="G123" s="69"/>
      <c r="H123" s="70"/>
      <c r="I123" s="69"/>
    </row>
    <row r="124" spans="7:9" s="68" customFormat="1" ht="23.25">
      <c r="G124" s="69"/>
      <c r="H124" s="70"/>
      <c r="I124" s="69"/>
    </row>
    <row r="125" spans="7:9" s="68" customFormat="1" ht="23.25">
      <c r="G125" s="69"/>
      <c r="I125" s="69"/>
    </row>
    <row r="126" spans="7:9" s="68" customFormat="1" ht="23.25">
      <c r="G126" s="69"/>
      <c r="H126" s="70"/>
      <c r="I126" s="69"/>
    </row>
    <row r="127" spans="7:9" s="68" customFormat="1" ht="23.25">
      <c r="G127" s="69"/>
      <c r="H127" s="70"/>
      <c r="I127" s="69"/>
    </row>
    <row r="128" spans="1:11" s="68" customFormat="1" ht="23.25">
      <c r="A128" s="5"/>
      <c r="B128" s="5"/>
      <c r="C128" s="5"/>
      <c r="D128" s="5"/>
      <c r="E128" s="5"/>
      <c r="F128" s="5"/>
      <c r="G128" s="56"/>
      <c r="H128" s="64"/>
      <c r="I128" s="56"/>
      <c r="J128" s="5"/>
      <c r="K128" s="5"/>
    </row>
    <row r="129" spans="1:11" s="68" customFormat="1" ht="23.25">
      <c r="A129" s="379"/>
      <c r="B129" s="380"/>
      <c r="C129" s="380"/>
      <c r="D129" s="380"/>
      <c r="E129" s="380"/>
      <c r="F129" s="380"/>
      <c r="G129" s="380"/>
      <c r="H129" s="380"/>
      <c r="I129" s="380"/>
      <c r="J129" s="380"/>
      <c r="K129" s="380"/>
    </row>
    <row r="130" spans="7:9" s="68" customFormat="1" ht="23.25">
      <c r="G130" s="69"/>
      <c r="H130" s="64"/>
      <c r="I130" s="69"/>
    </row>
    <row r="131" spans="7:9" s="68" customFormat="1" ht="23.25">
      <c r="G131" s="69"/>
      <c r="I131" s="69"/>
    </row>
    <row r="132" spans="7:9" s="68" customFormat="1" ht="23.25">
      <c r="G132" s="69"/>
      <c r="H132" s="70"/>
      <c r="I132" s="69"/>
    </row>
    <row r="133" spans="7:9" s="68" customFormat="1" ht="23.25">
      <c r="G133" s="69"/>
      <c r="H133" s="70"/>
      <c r="I133" s="69"/>
    </row>
    <row r="134" spans="1:9" s="68" customFormat="1" ht="23.25">
      <c r="A134" s="5"/>
      <c r="G134" s="69"/>
      <c r="I134" s="69"/>
    </row>
    <row r="135" spans="1:9" s="68" customFormat="1" ht="23.25">
      <c r="A135" s="5"/>
      <c r="G135" s="69"/>
      <c r="H135" s="70"/>
      <c r="I135" s="69"/>
    </row>
    <row r="136" spans="1:9" s="68" customFormat="1" ht="23.25">
      <c r="A136" s="5"/>
      <c r="G136" s="69"/>
      <c r="H136" s="70"/>
      <c r="I136" s="69"/>
    </row>
    <row r="137" spans="1:11" s="68" customFormat="1" ht="23.25">
      <c r="A137" s="5"/>
      <c r="B137" s="5"/>
      <c r="C137" s="5"/>
      <c r="D137" s="5"/>
      <c r="E137" s="5"/>
      <c r="F137" s="5"/>
      <c r="G137" s="56"/>
      <c r="H137" s="71"/>
      <c r="I137" s="56"/>
      <c r="J137" s="5"/>
      <c r="K137" s="5"/>
    </row>
    <row r="138" spans="1:11" s="68" customFormat="1" ht="23.25">
      <c r="A138" s="5"/>
      <c r="B138" s="5"/>
      <c r="C138" s="5"/>
      <c r="D138" s="5"/>
      <c r="E138" s="5"/>
      <c r="F138" s="5"/>
      <c r="G138" s="56"/>
      <c r="H138" s="64"/>
      <c r="I138" s="56"/>
      <c r="J138" s="5"/>
      <c r="K138" s="5"/>
    </row>
    <row r="139" spans="1:11" s="68" customFormat="1" ht="23.25">
      <c r="A139" s="5"/>
      <c r="B139" s="5"/>
      <c r="C139" s="5"/>
      <c r="D139" s="5"/>
      <c r="E139" s="5"/>
      <c r="F139" s="5"/>
      <c r="G139" s="56"/>
      <c r="H139" s="64"/>
      <c r="I139" s="56"/>
      <c r="J139" s="5"/>
      <c r="K139" s="5"/>
    </row>
    <row r="140" spans="1:11" s="68" customFormat="1" ht="23.25">
      <c r="A140" s="5"/>
      <c r="B140" s="5"/>
      <c r="C140" s="5"/>
      <c r="D140" s="5"/>
      <c r="E140" s="5"/>
      <c r="F140" s="5"/>
      <c r="G140" s="56"/>
      <c r="H140" s="64"/>
      <c r="I140" s="56"/>
      <c r="J140" s="5"/>
      <c r="K140" s="5"/>
    </row>
    <row r="141" spans="1:11" s="68" customFormat="1" ht="23.25">
      <c r="A141" s="5"/>
      <c r="B141" s="5"/>
      <c r="C141" s="5"/>
      <c r="D141" s="5"/>
      <c r="E141" s="5"/>
      <c r="F141" s="5"/>
      <c r="G141" s="56"/>
      <c r="H141" s="5"/>
      <c r="I141" s="56"/>
      <c r="J141" s="5"/>
      <c r="K141" s="5"/>
    </row>
    <row r="142" spans="1:11" s="68" customFormat="1" ht="23.25">
      <c r="A142" s="5"/>
      <c r="B142" s="5"/>
      <c r="C142" s="5"/>
      <c r="D142" s="5"/>
      <c r="E142" s="5"/>
      <c r="F142" s="5"/>
      <c r="G142" s="56"/>
      <c r="H142" s="5"/>
      <c r="I142" s="56"/>
      <c r="J142" s="5"/>
      <c r="K142" s="5"/>
    </row>
    <row r="143" spans="7:9" s="68" customFormat="1" ht="23.25">
      <c r="G143" s="69"/>
      <c r="H143" s="70"/>
      <c r="I143" s="69"/>
    </row>
    <row r="144" spans="7:9" s="68" customFormat="1" ht="23.25">
      <c r="G144" s="69"/>
      <c r="H144" s="70"/>
      <c r="I144" s="69"/>
    </row>
    <row r="145" spans="7:9" s="68" customFormat="1" ht="23.25">
      <c r="G145" s="69"/>
      <c r="H145" s="70"/>
      <c r="I145" s="69"/>
    </row>
    <row r="146" spans="7:9" s="68" customFormat="1" ht="23.25">
      <c r="G146" s="69"/>
      <c r="I146" s="69"/>
    </row>
    <row r="147" spans="1:9" s="68" customFormat="1" ht="23.25">
      <c r="A147" s="5"/>
      <c r="G147" s="69"/>
      <c r="H147" s="70"/>
      <c r="I147" s="69"/>
    </row>
    <row r="148" spans="1:11" s="68" customFormat="1" ht="23.25">
      <c r="A148" s="5"/>
      <c r="B148" s="5"/>
      <c r="C148" s="5"/>
      <c r="D148" s="5"/>
      <c r="E148" s="5"/>
      <c r="F148" s="5"/>
      <c r="G148" s="56"/>
      <c r="H148" s="64"/>
      <c r="I148" s="56"/>
      <c r="J148" s="5"/>
      <c r="K148" s="5"/>
    </row>
    <row r="149" spans="1:11" s="68" customFormat="1" ht="23.25">
      <c r="A149" s="5"/>
      <c r="B149" s="5"/>
      <c r="C149" s="5"/>
      <c r="D149" s="5"/>
      <c r="E149" s="5"/>
      <c r="F149" s="5"/>
      <c r="G149" s="56"/>
      <c r="H149" s="5"/>
      <c r="I149" s="56"/>
      <c r="J149" s="5"/>
      <c r="K149" s="5"/>
    </row>
    <row r="150" spans="1:11" s="68" customFormat="1" ht="23.25">
      <c r="A150" s="5"/>
      <c r="B150" s="5"/>
      <c r="C150" s="5"/>
      <c r="D150" s="5"/>
      <c r="E150" s="5"/>
      <c r="F150" s="5"/>
      <c r="G150" s="56"/>
      <c r="H150" s="5"/>
      <c r="I150" s="56"/>
      <c r="J150" s="5"/>
      <c r="K150" s="5"/>
    </row>
    <row r="151" spans="1:11" s="68" customFormat="1" ht="23.25">
      <c r="A151" s="5"/>
      <c r="B151" s="5"/>
      <c r="C151" s="5"/>
      <c r="D151" s="5"/>
      <c r="E151" s="5"/>
      <c r="F151" s="5"/>
      <c r="G151" s="56"/>
      <c r="H151" s="64"/>
      <c r="I151" s="56"/>
      <c r="J151" s="5"/>
      <c r="K151" s="5"/>
    </row>
    <row r="152" spans="7:9" s="68" customFormat="1" ht="23.25">
      <c r="G152" s="69"/>
      <c r="H152" s="70"/>
      <c r="I152" s="69"/>
    </row>
    <row r="153" spans="1:9" s="68" customFormat="1" ht="23.25">
      <c r="A153" s="5"/>
      <c r="G153" s="69"/>
      <c r="I153" s="69"/>
    </row>
    <row r="154" spans="1:9" s="68" customFormat="1" ht="23.25">
      <c r="A154" s="5"/>
      <c r="G154" s="69"/>
      <c r="H154" s="70"/>
      <c r="I154" s="69"/>
    </row>
    <row r="155" spans="1:11" s="68" customFormat="1" ht="23.25">
      <c r="A155" s="5"/>
      <c r="B155" s="5"/>
      <c r="C155" s="5"/>
      <c r="D155" s="5"/>
      <c r="E155" s="5"/>
      <c r="F155" s="5"/>
      <c r="G155" s="56"/>
      <c r="H155" s="64"/>
      <c r="I155" s="56"/>
      <c r="J155" s="5"/>
      <c r="K155" s="5"/>
    </row>
    <row r="156" spans="7:9" s="68" customFormat="1" ht="23.25">
      <c r="G156" s="69"/>
      <c r="H156" s="70"/>
      <c r="I156" s="69"/>
    </row>
    <row r="157" spans="1:9" s="68" customFormat="1" ht="23.25">
      <c r="A157" s="5"/>
      <c r="G157" s="69"/>
      <c r="I157" s="69"/>
    </row>
    <row r="158" spans="1:9" s="68" customFormat="1" ht="23.25">
      <c r="A158" s="5"/>
      <c r="G158" s="69"/>
      <c r="H158" s="70"/>
      <c r="I158" s="69"/>
    </row>
    <row r="159" spans="7:9" s="68" customFormat="1" ht="23.25">
      <c r="G159" s="69"/>
      <c r="H159" s="70"/>
      <c r="I159" s="69"/>
    </row>
    <row r="160" spans="7:9" s="68" customFormat="1" ht="23.25">
      <c r="G160" s="69"/>
      <c r="H160" s="70"/>
      <c r="I160" s="69"/>
    </row>
    <row r="161" spans="7:9" s="68" customFormat="1" ht="23.25">
      <c r="G161" s="69"/>
      <c r="H161" s="70"/>
      <c r="I161" s="69"/>
    </row>
    <row r="162" spans="7:9" s="68" customFormat="1" ht="23.25">
      <c r="G162" s="69"/>
      <c r="I162" s="69"/>
    </row>
    <row r="163" spans="7:9" s="68" customFormat="1" ht="23.25">
      <c r="G163" s="69"/>
      <c r="H163" s="70"/>
      <c r="I163" s="69"/>
    </row>
    <row r="164" ht="23.25">
      <c r="H164" s="64"/>
    </row>
    <row r="167" ht="23.25">
      <c r="H167" s="64"/>
    </row>
    <row r="170" spans="1:11" ht="23.25">
      <c r="A170" s="379"/>
      <c r="B170" s="380"/>
      <c r="C170" s="380"/>
      <c r="D170" s="380"/>
      <c r="E170" s="380"/>
      <c r="F170" s="380"/>
      <c r="G170" s="380"/>
      <c r="H170" s="380"/>
      <c r="I170" s="380"/>
      <c r="J170" s="380"/>
      <c r="K170" s="380"/>
    </row>
    <row r="171" ht="23.25">
      <c r="H171" s="64"/>
    </row>
    <row r="174" spans="1:11" ht="23.25">
      <c r="A174" s="68"/>
      <c r="B174" s="68"/>
      <c r="C174" s="68"/>
      <c r="D174" s="68"/>
      <c r="E174" s="68"/>
      <c r="F174" s="68"/>
      <c r="G174" s="69"/>
      <c r="H174" s="70"/>
      <c r="I174" s="69"/>
      <c r="J174" s="68"/>
      <c r="K174" s="68"/>
    </row>
    <row r="175" spans="2:11" ht="23.25">
      <c r="B175" s="68"/>
      <c r="C175" s="68"/>
      <c r="D175" s="68"/>
      <c r="E175" s="68"/>
      <c r="F175" s="68"/>
      <c r="G175" s="69"/>
      <c r="H175" s="68"/>
      <c r="I175" s="69"/>
      <c r="J175" s="68"/>
      <c r="K175" s="68"/>
    </row>
    <row r="176" spans="2:11" ht="23.25">
      <c r="B176" s="68"/>
      <c r="C176" s="68"/>
      <c r="D176" s="68"/>
      <c r="E176" s="68"/>
      <c r="F176" s="68"/>
      <c r="G176" s="69"/>
      <c r="H176" s="70"/>
      <c r="I176" s="69"/>
      <c r="J176" s="68"/>
      <c r="K176" s="68"/>
    </row>
    <row r="177" spans="1:11" ht="23.25">
      <c r="A177" s="68"/>
      <c r="B177" s="68"/>
      <c r="C177" s="68"/>
      <c r="D177" s="68"/>
      <c r="E177" s="68"/>
      <c r="F177" s="68"/>
      <c r="G177" s="69"/>
      <c r="H177" s="70"/>
      <c r="I177" s="69"/>
      <c r="J177" s="68"/>
      <c r="K177" s="68"/>
    </row>
    <row r="178" spans="1:11" ht="23.25">
      <c r="A178" s="68"/>
      <c r="B178" s="68"/>
      <c r="C178" s="68"/>
      <c r="D178" s="68"/>
      <c r="E178" s="68"/>
      <c r="F178" s="68"/>
      <c r="G178" s="69"/>
      <c r="H178" s="70"/>
      <c r="I178" s="69"/>
      <c r="J178" s="68"/>
      <c r="K178" s="68"/>
    </row>
    <row r="179" spans="2:11" ht="23.25">
      <c r="B179" s="68"/>
      <c r="C179" s="68"/>
      <c r="D179" s="68"/>
      <c r="E179" s="68"/>
      <c r="F179" s="68"/>
      <c r="G179" s="69"/>
      <c r="H179" s="68"/>
      <c r="I179" s="69"/>
      <c r="J179" s="68"/>
      <c r="K179" s="68"/>
    </row>
    <row r="180" spans="2:11" ht="23.25">
      <c r="B180" s="68"/>
      <c r="C180" s="68"/>
      <c r="D180" s="68"/>
      <c r="E180" s="68"/>
      <c r="F180" s="68"/>
      <c r="G180" s="69"/>
      <c r="H180" s="70"/>
      <c r="I180" s="69"/>
      <c r="J180" s="68"/>
      <c r="K180" s="68"/>
    </row>
    <row r="181" spans="1:11" ht="23.25">
      <c r="A181" s="68"/>
      <c r="B181" s="68"/>
      <c r="C181" s="68"/>
      <c r="D181" s="68"/>
      <c r="E181" s="68"/>
      <c r="F181" s="68"/>
      <c r="G181" s="69"/>
      <c r="H181" s="70"/>
      <c r="I181" s="69"/>
      <c r="J181" s="68"/>
      <c r="K181" s="68"/>
    </row>
    <row r="182" ht="23.25">
      <c r="H182" s="64"/>
    </row>
    <row r="185" ht="23.25">
      <c r="H185" s="64"/>
    </row>
    <row r="186" spans="1:11" s="68" customFormat="1" ht="23.25">
      <c r="A186" s="5"/>
      <c r="B186" s="5"/>
      <c r="C186" s="5"/>
      <c r="D186" s="5"/>
      <c r="E186" s="5"/>
      <c r="F186" s="5"/>
      <c r="G186" s="56"/>
      <c r="H186" s="5"/>
      <c r="I186" s="56"/>
      <c r="J186" s="5"/>
      <c r="K186" s="5"/>
    </row>
    <row r="187" spans="1:11" s="68" customFormat="1" ht="23.25">
      <c r="A187" s="5"/>
      <c r="B187" s="5"/>
      <c r="C187" s="5"/>
      <c r="D187" s="5"/>
      <c r="E187" s="5"/>
      <c r="F187" s="5"/>
      <c r="G187" s="56"/>
      <c r="H187" s="5"/>
      <c r="I187" s="56"/>
      <c r="J187" s="5"/>
      <c r="K187" s="5"/>
    </row>
    <row r="188" spans="1:11" s="68" customFormat="1" ht="23.25">
      <c r="A188" s="5"/>
      <c r="B188" s="5"/>
      <c r="C188" s="5"/>
      <c r="D188" s="5"/>
      <c r="E188" s="5"/>
      <c r="F188" s="5"/>
      <c r="G188" s="56"/>
      <c r="H188" s="64"/>
      <c r="I188" s="56"/>
      <c r="J188" s="5"/>
      <c r="K188" s="5"/>
    </row>
    <row r="191" spans="1:11" ht="23.25">
      <c r="A191" s="68"/>
      <c r="B191" s="68"/>
      <c r="C191" s="68"/>
      <c r="D191" s="68"/>
      <c r="E191" s="68"/>
      <c r="F191" s="68"/>
      <c r="G191" s="69"/>
      <c r="H191" s="70"/>
      <c r="I191" s="69"/>
      <c r="J191" s="68"/>
      <c r="K191" s="68"/>
    </row>
    <row r="192" spans="2:11" ht="23.25">
      <c r="B192" s="68"/>
      <c r="C192" s="68"/>
      <c r="D192" s="68"/>
      <c r="E192" s="68"/>
      <c r="F192" s="68"/>
      <c r="G192" s="69"/>
      <c r="H192" s="68"/>
      <c r="I192" s="69"/>
      <c r="J192" s="68"/>
      <c r="K192" s="68"/>
    </row>
    <row r="193" spans="2:11" ht="23.25">
      <c r="B193" s="68"/>
      <c r="C193" s="68"/>
      <c r="D193" s="68"/>
      <c r="E193" s="68"/>
      <c r="F193" s="68"/>
      <c r="G193" s="69"/>
      <c r="H193" s="70"/>
      <c r="I193" s="69"/>
      <c r="J193" s="68"/>
      <c r="K193" s="68"/>
    </row>
    <row r="195" spans="1:11" ht="23.25">
      <c r="A195" s="68"/>
      <c r="B195" s="68"/>
      <c r="C195" s="68"/>
      <c r="D195" s="68"/>
      <c r="E195" s="68"/>
      <c r="F195" s="68"/>
      <c r="G195" s="69"/>
      <c r="H195" s="70"/>
      <c r="I195" s="69"/>
      <c r="J195" s="68"/>
      <c r="K195" s="68"/>
    </row>
    <row r="196" spans="1:11" ht="23.25">
      <c r="A196" s="68"/>
      <c r="B196" s="68"/>
      <c r="C196" s="68"/>
      <c r="D196" s="68"/>
      <c r="E196" s="68"/>
      <c r="F196" s="68"/>
      <c r="G196" s="69"/>
      <c r="H196" s="70"/>
      <c r="I196" s="69"/>
      <c r="J196" s="68"/>
      <c r="K196" s="68"/>
    </row>
    <row r="197" ht="23.25">
      <c r="H197" s="64"/>
    </row>
    <row r="199" spans="1:11" ht="23.25">
      <c r="A199" s="324"/>
      <c r="B199" s="324"/>
      <c r="C199" s="324"/>
      <c r="D199" s="324"/>
      <c r="E199" s="324"/>
      <c r="F199" s="324"/>
      <c r="G199" s="324"/>
      <c r="H199" s="324"/>
      <c r="I199" s="324"/>
      <c r="J199" s="324"/>
      <c r="K199" s="324"/>
    </row>
    <row r="200" spans="1:11" ht="23.25">
      <c r="A200" s="346"/>
      <c r="B200" s="346"/>
      <c r="C200" s="346"/>
      <c r="D200" s="346"/>
      <c r="E200" s="346"/>
      <c r="F200" s="346"/>
      <c r="G200" s="346"/>
      <c r="H200" s="346"/>
      <c r="I200" s="346"/>
      <c r="J200" s="346"/>
      <c r="K200" s="346"/>
    </row>
    <row r="201" spans="1:11" ht="23.25">
      <c r="A201" s="346"/>
      <c r="B201" s="346"/>
      <c r="C201" s="346"/>
      <c r="D201" s="346"/>
      <c r="E201" s="346"/>
      <c r="F201" s="346"/>
      <c r="G201" s="346"/>
      <c r="H201" s="346"/>
      <c r="I201" s="346"/>
      <c r="J201" s="346"/>
      <c r="K201" s="346"/>
    </row>
    <row r="202" spans="3:11" ht="23.25">
      <c r="C202" s="68"/>
      <c r="H202" s="13"/>
      <c r="I202" s="346"/>
      <c r="J202" s="346"/>
      <c r="K202" s="346"/>
    </row>
    <row r="204" ht="23.25">
      <c r="C204" s="68"/>
    </row>
  </sheetData>
  <mergeCells count="87">
    <mergeCell ref="C79:F79"/>
    <mergeCell ref="I75:K75"/>
    <mergeCell ref="A85:K85"/>
    <mergeCell ref="A80:K80"/>
    <mergeCell ref="C83:K83"/>
    <mergeCell ref="A84:B84"/>
    <mergeCell ref="D84:K84"/>
    <mergeCell ref="A38:K38"/>
    <mergeCell ref="A39:K39"/>
    <mergeCell ref="C41:H41"/>
    <mergeCell ref="C44:J44"/>
    <mergeCell ref="A40:K40"/>
    <mergeCell ref="A42:K42"/>
    <mergeCell ref="A43:K43"/>
    <mergeCell ref="A32:K32"/>
    <mergeCell ref="A34:K34"/>
    <mergeCell ref="C36:D36"/>
    <mergeCell ref="J37:K37"/>
    <mergeCell ref="C33:F33"/>
    <mergeCell ref="C37:F37"/>
    <mergeCell ref="A23:K23"/>
    <mergeCell ref="A25:K25"/>
    <mergeCell ref="C31:F31"/>
    <mergeCell ref="A27:K27"/>
    <mergeCell ref="A30:K30"/>
    <mergeCell ref="C26:G26"/>
    <mergeCell ref="J26:K26"/>
    <mergeCell ref="C29:F29"/>
    <mergeCell ref="A28:K28"/>
    <mergeCell ref="I11:K11"/>
    <mergeCell ref="A14:K14"/>
    <mergeCell ref="C21:D21"/>
    <mergeCell ref="A18:K18"/>
    <mergeCell ref="C13:F13"/>
    <mergeCell ref="I13:K13"/>
    <mergeCell ref="A129:K129"/>
    <mergeCell ref="A170:K170"/>
    <mergeCell ref="C54:F54"/>
    <mergeCell ref="J54:K54"/>
    <mergeCell ref="A76:K76"/>
    <mergeCell ref="A55:K55"/>
    <mergeCell ref="C62:F62"/>
    <mergeCell ref="J62:K62"/>
    <mergeCell ref="C68:F68"/>
    <mergeCell ref="J68:K68"/>
    <mergeCell ref="I202:K202"/>
    <mergeCell ref="A199:K199"/>
    <mergeCell ref="A200:K200"/>
    <mergeCell ref="A201:K201"/>
    <mergeCell ref="A73:K73"/>
    <mergeCell ref="C75:F75"/>
    <mergeCell ref="C65:F65"/>
    <mergeCell ref="J65:K65"/>
    <mergeCell ref="A70:K70"/>
    <mergeCell ref="A69:K69"/>
    <mergeCell ref="C72:F72"/>
    <mergeCell ref="J72:K72"/>
    <mergeCell ref="A71:J71"/>
    <mergeCell ref="A45:B45"/>
    <mergeCell ref="D45:K45"/>
    <mergeCell ref="A46:K46"/>
    <mergeCell ref="A66:K66"/>
    <mergeCell ref="A63:K63"/>
    <mergeCell ref="B89:L89"/>
    <mergeCell ref="A53:K53"/>
    <mergeCell ref="A19:K19"/>
    <mergeCell ref="A48:K48"/>
    <mergeCell ref="C49:D49"/>
    <mergeCell ref="A52:K52"/>
    <mergeCell ref="C50:F50"/>
    <mergeCell ref="J50:K50"/>
    <mergeCell ref="A51:K51"/>
    <mergeCell ref="J41:K41"/>
    <mergeCell ref="A1:J1"/>
    <mergeCell ref="A2:J2"/>
    <mergeCell ref="A3:J3"/>
    <mergeCell ref="A4:J4"/>
    <mergeCell ref="A5:J5"/>
    <mergeCell ref="A6:J6"/>
    <mergeCell ref="A7:J7"/>
    <mergeCell ref="A35:J35"/>
    <mergeCell ref="I10:J10"/>
    <mergeCell ref="E9:F9"/>
    <mergeCell ref="E8:F8"/>
    <mergeCell ref="A9:D9"/>
    <mergeCell ref="C22:H22"/>
    <mergeCell ref="C11:F11"/>
  </mergeCells>
  <printOptions/>
  <pageMargins left="1.062992125984252" right="0" top="0.5511811023622047" bottom="0.5905511811023623" header="0.3937007874015748" footer="0.5118110236220472"/>
  <pageSetup horizontalDpi="600" verticalDpi="600" orientation="portrait" paperSize="9" scale="94" r:id="rId1"/>
  <rowBreaks count="5" manualBreakCount="5">
    <brk id="34" max="9" man="1"/>
    <brk id="70" max="9" man="1"/>
    <brk id="99" max="9" man="1"/>
    <brk id="128" max="255" man="1"/>
    <brk id="169" max="255" man="1"/>
  </rowBreaks>
  <colBreaks count="1" manualBreakCount="1">
    <brk id="11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3"/>
  </sheetPr>
  <dimension ref="A1:M118"/>
  <sheetViews>
    <sheetView view="pageBreakPreview" zoomScaleSheetLayoutView="100" workbookViewId="0" topLeftCell="A13">
      <selection activeCell="A83" sqref="A83:J83"/>
    </sheetView>
  </sheetViews>
  <sheetFormatPr defaultColWidth="9.140625" defaultRowHeight="21.75"/>
  <cols>
    <col min="1" max="2" width="9.140625" style="5" customWidth="1"/>
    <col min="3" max="3" width="13.7109375" style="5" customWidth="1"/>
    <col min="4" max="4" width="15.421875" style="5" customWidth="1"/>
    <col min="5" max="5" width="15.28125" style="5" customWidth="1"/>
    <col min="6" max="6" width="10.421875" style="5" customWidth="1"/>
    <col min="7" max="7" width="11.140625" style="5" customWidth="1"/>
    <col min="8" max="8" width="7.140625" style="5" customWidth="1"/>
    <col min="9" max="9" width="10.57421875" style="5" customWidth="1"/>
    <col min="10" max="10" width="16.28125" style="5" customWidth="1"/>
    <col min="11" max="11" width="2.8515625" style="5" customWidth="1"/>
    <col min="12" max="16384" width="9.140625" style="5" customWidth="1"/>
  </cols>
  <sheetData>
    <row r="1" spans="1:12" ht="26.25">
      <c r="A1" s="366" t="s">
        <v>1319</v>
      </c>
      <c r="B1" s="366"/>
      <c r="C1" s="366"/>
      <c r="D1" s="366"/>
      <c r="E1" s="366"/>
      <c r="F1" s="366"/>
      <c r="G1" s="366"/>
      <c r="H1" s="366"/>
      <c r="I1" s="366"/>
      <c r="J1" s="102"/>
      <c r="K1" s="56"/>
      <c r="L1" s="56"/>
    </row>
    <row r="2" spans="1:12" ht="25.5">
      <c r="A2" s="368" t="s">
        <v>428</v>
      </c>
      <c r="B2" s="368"/>
      <c r="C2" s="368"/>
      <c r="D2" s="368"/>
      <c r="E2" s="368"/>
      <c r="F2" s="368"/>
      <c r="G2" s="368"/>
      <c r="H2" s="368"/>
      <c r="I2" s="368"/>
      <c r="J2" s="103"/>
      <c r="K2" s="56"/>
      <c r="L2" s="56"/>
    </row>
    <row r="3" spans="1:12" ht="25.5">
      <c r="A3" s="368" t="s">
        <v>300</v>
      </c>
      <c r="B3" s="368"/>
      <c r="C3" s="368"/>
      <c r="D3" s="368"/>
      <c r="E3" s="368"/>
      <c r="F3" s="368"/>
      <c r="G3" s="368"/>
      <c r="H3" s="368"/>
      <c r="I3" s="368"/>
      <c r="J3" s="103"/>
      <c r="K3" s="56"/>
      <c r="L3" s="56"/>
    </row>
    <row r="4" spans="1:12" ht="25.5">
      <c r="A4" s="368" t="s">
        <v>301</v>
      </c>
      <c r="B4" s="368"/>
      <c r="C4" s="368"/>
      <c r="D4" s="368"/>
      <c r="E4" s="368"/>
      <c r="F4" s="368"/>
      <c r="G4" s="368"/>
      <c r="H4" s="368"/>
      <c r="I4" s="368"/>
      <c r="J4" s="103"/>
      <c r="K4" s="56"/>
      <c r="L4" s="56"/>
    </row>
    <row r="5" spans="1:12" ht="25.5">
      <c r="A5" s="368" t="s">
        <v>302</v>
      </c>
      <c r="B5" s="368"/>
      <c r="C5" s="368"/>
      <c r="D5" s="368"/>
      <c r="E5" s="368"/>
      <c r="F5" s="368"/>
      <c r="G5" s="368"/>
      <c r="H5" s="368"/>
      <c r="I5" s="368"/>
      <c r="J5" s="103"/>
      <c r="K5" s="56"/>
      <c r="L5" s="56"/>
    </row>
    <row r="6" spans="1:12" ht="25.5">
      <c r="A6" s="368" t="s">
        <v>39</v>
      </c>
      <c r="B6" s="368"/>
      <c r="C6" s="368"/>
      <c r="D6" s="368"/>
      <c r="E6" s="368"/>
      <c r="F6" s="368"/>
      <c r="G6" s="368"/>
      <c r="H6" s="368"/>
      <c r="I6" s="368"/>
      <c r="J6" s="103"/>
      <c r="K6" s="56"/>
      <c r="L6" s="56"/>
    </row>
    <row r="8" spans="1:10" ht="23.25">
      <c r="A8" s="383" t="s">
        <v>40</v>
      </c>
      <c r="B8" s="383"/>
      <c r="C8" s="383"/>
      <c r="D8" s="38"/>
      <c r="E8" s="205">
        <f>E9+E113</f>
        <v>4432780</v>
      </c>
      <c r="F8" s="38" t="s">
        <v>44</v>
      </c>
      <c r="G8" s="38" t="s">
        <v>624</v>
      </c>
      <c r="H8" s="38"/>
      <c r="I8" s="38"/>
      <c r="J8" s="38"/>
    </row>
    <row r="9" spans="1:10" ht="23.25">
      <c r="A9" s="383" t="s">
        <v>1136</v>
      </c>
      <c r="B9" s="382"/>
      <c r="C9" s="382"/>
      <c r="D9" s="382"/>
      <c r="E9" s="205">
        <f>E10+E17+E21+E100+E104</f>
        <v>4432780</v>
      </c>
      <c r="F9" s="38" t="s">
        <v>44</v>
      </c>
      <c r="G9" s="38" t="s">
        <v>624</v>
      </c>
      <c r="H9" s="38"/>
      <c r="I9" s="38"/>
      <c r="J9" s="38"/>
    </row>
    <row r="10" spans="1:10" ht="23.25">
      <c r="A10" s="383" t="s">
        <v>188</v>
      </c>
      <c r="B10" s="383"/>
      <c r="C10" s="383"/>
      <c r="D10" s="38" t="s">
        <v>189</v>
      </c>
      <c r="E10" s="205">
        <f>F11+F14</f>
        <v>496760</v>
      </c>
      <c r="F10" s="38" t="s">
        <v>44</v>
      </c>
      <c r="G10" s="38" t="s">
        <v>624</v>
      </c>
      <c r="H10" s="38"/>
      <c r="I10" s="38"/>
      <c r="J10" s="38"/>
    </row>
    <row r="11" spans="1:11" ht="23.25">
      <c r="A11" s="382" t="s">
        <v>190</v>
      </c>
      <c r="B11" s="382"/>
      <c r="C11" s="382"/>
      <c r="D11" s="382"/>
      <c r="E11" s="96" t="s">
        <v>45</v>
      </c>
      <c r="F11" s="227">
        <v>476760</v>
      </c>
      <c r="G11" s="38" t="s">
        <v>47</v>
      </c>
      <c r="H11" s="206" t="s">
        <v>660</v>
      </c>
      <c r="I11" s="206"/>
      <c r="J11" s="206"/>
      <c r="K11" s="73"/>
    </row>
    <row r="12" spans="1:10" ht="23.25">
      <c r="A12" s="382" t="s">
        <v>199</v>
      </c>
      <c r="B12" s="382"/>
      <c r="C12" s="382"/>
      <c r="D12" s="382"/>
      <c r="E12" s="382"/>
      <c r="F12" s="382"/>
      <c r="G12" s="382"/>
      <c r="H12" s="382"/>
      <c r="I12" s="382"/>
      <c r="J12" s="382"/>
    </row>
    <row r="13" spans="1:10" ht="23.25">
      <c r="A13" s="254" t="s">
        <v>198</v>
      </c>
      <c r="B13" s="221"/>
      <c r="C13" s="221"/>
      <c r="D13" s="221"/>
      <c r="E13" s="221"/>
      <c r="F13" s="221"/>
      <c r="G13" s="221"/>
      <c r="H13" s="221"/>
      <c r="I13" s="221"/>
      <c r="J13" s="221"/>
    </row>
    <row r="14" spans="1:10" ht="23.25">
      <c r="A14" s="382" t="s">
        <v>191</v>
      </c>
      <c r="B14" s="382"/>
      <c r="C14" s="382"/>
      <c r="D14" s="382"/>
      <c r="E14" s="96" t="s">
        <v>45</v>
      </c>
      <c r="F14" s="37">
        <v>20000</v>
      </c>
      <c r="G14" s="38" t="s">
        <v>47</v>
      </c>
      <c r="H14" s="206" t="s">
        <v>200</v>
      </c>
      <c r="I14" s="206"/>
      <c r="J14" s="206"/>
    </row>
    <row r="15" spans="1:10" ht="23.25">
      <c r="A15" s="206" t="s">
        <v>201</v>
      </c>
      <c r="B15" s="206"/>
      <c r="C15" s="206"/>
      <c r="D15" s="206"/>
      <c r="E15" s="206"/>
      <c r="F15" s="206"/>
      <c r="G15" s="206"/>
      <c r="H15" s="206"/>
      <c r="I15" s="206"/>
      <c r="J15" s="206"/>
    </row>
    <row r="16" spans="1:10" ht="23.25">
      <c r="A16" s="382" t="s">
        <v>1137</v>
      </c>
      <c r="B16" s="382"/>
      <c r="C16" s="382"/>
      <c r="D16" s="382"/>
      <c r="E16" s="382"/>
      <c r="F16" s="382"/>
      <c r="G16" s="382"/>
      <c r="H16" s="382"/>
      <c r="I16" s="382"/>
      <c r="J16" s="382"/>
    </row>
    <row r="17" spans="1:10" ht="23.25">
      <c r="A17" s="382" t="s">
        <v>1138</v>
      </c>
      <c r="B17" s="382"/>
      <c r="C17" s="382"/>
      <c r="D17" s="38" t="s">
        <v>654</v>
      </c>
      <c r="E17" s="256">
        <f>G18</f>
        <v>1223520</v>
      </c>
      <c r="F17" s="38" t="s">
        <v>44</v>
      </c>
      <c r="G17" s="38" t="s">
        <v>624</v>
      </c>
      <c r="H17" s="38"/>
      <c r="I17" s="38"/>
      <c r="J17" s="38"/>
    </row>
    <row r="18" spans="1:10" ht="23.25">
      <c r="A18" s="382" t="s">
        <v>1298</v>
      </c>
      <c r="B18" s="382"/>
      <c r="C18" s="382"/>
      <c r="D18" s="382"/>
      <c r="E18" s="382"/>
      <c r="F18" s="38" t="s">
        <v>45</v>
      </c>
      <c r="G18" s="39">
        <f>1065600+157920</f>
        <v>1223520</v>
      </c>
      <c r="H18" s="38" t="s">
        <v>44</v>
      </c>
      <c r="I18" s="206" t="s">
        <v>695</v>
      </c>
      <c r="J18" s="206"/>
    </row>
    <row r="19" spans="1:13" ht="23.25">
      <c r="A19" s="382" t="s">
        <v>276</v>
      </c>
      <c r="B19" s="382"/>
      <c r="C19" s="382"/>
      <c r="D19" s="382"/>
      <c r="E19" s="382"/>
      <c r="F19" s="382"/>
      <c r="G19" s="382"/>
      <c r="H19" s="382"/>
      <c r="I19" s="382"/>
      <c r="J19" s="382"/>
      <c r="M19" s="74"/>
    </row>
    <row r="20" spans="1:13" ht="23.25">
      <c r="A20" s="221" t="s">
        <v>1139</v>
      </c>
      <c r="B20" s="221"/>
      <c r="C20" s="221"/>
      <c r="D20" s="221"/>
      <c r="E20" s="221"/>
      <c r="F20" s="221"/>
      <c r="G20" s="221"/>
      <c r="H20" s="221"/>
      <c r="I20" s="221"/>
      <c r="J20" s="221"/>
      <c r="M20" s="74"/>
    </row>
    <row r="21" spans="1:10" ht="23.25">
      <c r="A21" s="383" t="s">
        <v>1140</v>
      </c>
      <c r="B21" s="383"/>
      <c r="C21" s="383"/>
      <c r="D21" s="383"/>
      <c r="E21" s="205">
        <f>G22+G26+F29+F31+F33+F38+F42+F45+I57+G62+F64+F67+F70+F76+F79+F82+F85+F88+F91+F93+F97</f>
        <v>2560500</v>
      </c>
      <c r="F21" s="38" t="s">
        <v>44</v>
      </c>
      <c r="G21" s="38" t="s">
        <v>624</v>
      </c>
      <c r="H21" s="38"/>
      <c r="I21" s="38"/>
      <c r="J21" s="38"/>
    </row>
    <row r="22" spans="1:10" ht="23.25">
      <c r="A22" s="382" t="s">
        <v>430</v>
      </c>
      <c r="B22" s="382"/>
      <c r="C22" s="382"/>
      <c r="D22" s="382"/>
      <c r="E22" s="382"/>
      <c r="F22" s="382"/>
      <c r="G22" s="39">
        <v>10000</v>
      </c>
      <c r="H22" s="38" t="s">
        <v>44</v>
      </c>
      <c r="I22" s="206" t="s">
        <v>695</v>
      </c>
      <c r="J22" s="206"/>
    </row>
    <row r="23" spans="1:10" ht="23.25">
      <c r="A23" s="347" t="s">
        <v>78</v>
      </c>
      <c r="B23" s="347"/>
      <c r="C23" s="347"/>
      <c r="D23" s="347"/>
      <c r="E23" s="347"/>
      <c r="F23" s="347"/>
      <c r="G23" s="347"/>
      <c r="H23" s="347"/>
      <c r="I23" s="347"/>
      <c r="J23" s="347"/>
    </row>
    <row r="24" spans="1:10" ht="23.25">
      <c r="A24" s="347" t="s">
        <v>79</v>
      </c>
      <c r="B24" s="347"/>
      <c r="C24" s="347"/>
      <c r="D24" s="347"/>
      <c r="E24" s="347"/>
      <c r="F24" s="347"/>
      <c r="G24" s="347"/>
      <c r="H24" s="347"/>
      <c r="I24" s="347"/>
      <c r="J24" s="347"/>
    </row>
    <row r="25" spans="1:10" ht="23.25">
      <c r="A25" s="347" t="s">
        <v>968</v>
      </c>
      <c r="B25" s="347"/>
      <c r="C25" s="347"/>
      <c r="D25" s="347"/>
      <c r="E25" s="347"/>
      <c r="F25" s="347"/>
      <c r="G25" s="347"/>
      <c r="H25" s="347"/>
      <c r="I25" s="347"/>
      <c r="J25" s="347"/>
    </row>
    <row r="26" spans="1:10" ht="23.25">
      <c r="A26" s="367" t="s">
        <v>952</v>
      </c>
      <c r="B26" s="367"/>
      <c r="C26" s="367"/>
      <c r="D26" s="367"/>
      <c r="E26" s="367"/>
      <c r="F26" s="53" t="s">
        <v>441</v>
      </c>
      <c r="G26" s="72">
        <v>80000</v>
      </c>
      <c r="H26" s="53" t="s">
        <v>44</v>
      </c>
      <c r="I26" s="65" t="s">
        <v>695</v>
      </c>
      <c r="J26" s="65"/>
    </row>
    <row r="27" spans="1:10" ht="23.25">
      <c r="A27" s="347" t="s">
        <v>80</v>
      </c>
      <c r="B27" s="347"/>
      <c r="C27" s="347"/>
      <c r="D27" s="347"/>
      <c r="E27" s="347"/>
      <c r="F27" s="347"/>
      <c r="G27" s="347"/>
      <c r="H27" s="347"/>
      <c r="I27" s="347"/>
      <c r="J27" s="347"/>
    </row>
    <row r="28" spans="1:10" ht="23.25">
      <c r="A28" s="55" t="s">
        <v>967</v>
      </c>
      <c r="B28" s="53"/>
      <c r="C28" s="53"/>
      <c r="D28" s="53"/>
      <c r="E28" s="53"/>
      <c r="F28" s="53"/>
      <c r="G28" s="53"/>
      <c r="H28" s="53"/>
      <c r="I28" s="53"/>
      <c r="J28" s="53"/>
    </row>
    <row r="29" spans="1:10" ht="23.25">
      <c r="A29" s="347" t="s">
        <v>442</v>
      </c>
      <c r="B29" s="347"/>
      <c r="C29" s="347"/>
      <c r="D29" s="347"/>
      <c r="E29" s="347"/>
      <c r="F29" s="72">
        <v>50000</v>
      </c>
      <c r="G29" s="53" t="s">
        <v>44</v>
      </c>
      <c r="H29" s="347" t="s">
        <v>660</v>
      </c>
      <c r="I29" s="347"/>
      <c r="J29" s="347"/>
    </row>
    <row r="30" spans="1:10" ht="23.25">
      <c r="A30" s="347" t="s">
        <v>969</v>
      </c>
      <c r="B30" s="347"/>
      <c r="C30" s="347"/>
      <c r="D30" s="347"/>
      <c r="E30" s="347"/>
      <c r="F30" s="347"/>
      <c r="G30" s="347"/>
      <c r="H30" s="347"/>
      <c r="I30" s="347"/>
      <c r="J30" s="347"/>
    </row>
    <row r="31" spans="1:10" ht="23.25">
      <c r="A31" s="347" t="s">
        <v>443</v>
      </c>
      <c r="B31" s="347"/>
      <c r="C31" s="347"/>
      <c r="D31" s="347"/>
      <c r="E31" s="347"/>
      <c r="F31" s="72">
        <v>25000</v>
      </c>
      <c r="G31" s="53" t="s">
        <v>81</v>
      </c>
      <c r="H31" s="65"/>
      <c r="I31" s="65"/>
      <c r="J31" s="65"/>
    </row>
    <row r="32" spans="1:10" ht="23.25">
      <c r="A32" s="347" t="s">
        <v>780</v>
      </c>
      <c r="B32" s="347"/>
      <c r="C32" s="347"/>
      <c r="D32" s="347"/>
      <c r="E32" s="347"/>
      <c r="F32" s="347"/>
      <c r="G32" s="347"/>
      <c r="H32" s="347"/>
      <c r="I32" s="347"/>
      <c r="J32" s="347"/>
    </row>
    <row r="33" spans="1:10" ht="23.25">
      <c r="A33" s="347" t="s">
        <v>444</v>
      </c>
      <c r="B33" s="347"/>
      <c r="C33" s="347"/>
      <c r="D33" s="347"/>
      <c r="E33" s="347"/>
      <c r="F33" s="72">
        <v>30000</v>
      </c>
      <c r="G33" s="53" t="s">
        <v>44</v>
      </c>
      <c r="H33" s="347" t="s">
        <v>660</v>
      </c>
      <c r="I33" s="347"/>
      <c r="J33" s="347"/>
    </row>
    <row r="34" spans="1:10" ht="23.25">
      <c r="A34" s="347" t="s">
        <v>781</v>
      </c>
      <c r="B34" s="347"/>
      <c r="C34" s="347"/>
      <c r="D34" s="347"/>
      <c r="E34" s="347"/>
      <c r="F34" s="347"/>
      <c r="G34" s="347"/>
      <c r="H34" s="347"/>
      <c r="I34" s="347"/>
      <c r="J34" s="347"/>
    </row>
    <row r="35" spans="1:10" ht="23.25">
      <c r="A35" s="347" t="s">
        <v>970</v>
      </c>
      <c r="B35" s="367"/>
      <c r="C35" s="367"/>
      <c r="D35" s="367"/>
      <c r="E35" s="367"/>
      <c r="F35" s="367"/>
      <c r="G35" s="367"/>
      <c r="H35" s="367"/>
      <c r="I35" s="367"/>
      <c r="J35" s="367"/>
    </row>
    <row r="36" spans="1:11" ht="23.25">
      <c r="A36" s="366" t="s">
        <v>1320</v>
      </c>
      <c r="B36" s="366"/>
      <c r="C36" s="366"/>
      <c r="D36" s="366"/>
      <c r="E36" s="366"/>
      <c r="F36" s="366"/>
      <c r="G36" s="366"/>
      <c r="H36" s="366"/>
      <c r="I36" s="366"/>
      <c r="J36" s="86"/>
      <c r="K36" s="86"/>
    </row>
    <row r="37" spans="1:11" ht="23.25">
      <c r="A37" s="110"/>
      <c r="B37" s="110"/>
      <c r="C37" s="110"/>
      <c r="D37" s="110"/>
      <c r="E37" s="110"/>
      <c r="F37" s="110"/>
      <c r="G37" s="110"/>
      <c r="H37" s="110"/>
      <c r="I37" s="110"/>
      <c r="J37" s="86"/>
      <c r="K37" s="86"/>
    </row>
    <row r="38" spans="1:10" ht="23.25">
      <c r="A38" s="347" t="s">
        <v>445</v>
      </c>
      <c r="B38" s="347"/>
      <c r="C38" s="347"/>
      <c r="D38" s="347"/>
      <c r="E38" s="347"/>
      <c r="F38" s="72">
        <f>50000-10000</f>
        <v>40000</v>
      </c>
      <c r="G38" s="53" t="s">
        <v>44</v>
      </c>
      <c r="H38" s="347" t="s">
        <v>248</v>
      </c>
      <c r="I38" s="347"/>
      <c r="J38" s="347"/>
    </row>
    <row r="39" spans="1:10" ht="23.25">
      <c r="A39" s="65" t="s">
        <v>83</v>
      </c>
      <c r="B39" s="65"/>
      <c r="C39" s="65"/>
      <c r="D39" s="65"/>
      <c r="E39" s="65"/>
      <c r="F39" s="65"/>
      <c r="G39" s="65"/>
      <c r="H39" s="65"/>
      <c r="I39" s="65"/>
      <c r="J39" s="65"/>
    </row>
    <row r="40" spans="1:10" ht="23.25">
      <c r="A40" s="347" t="s">
        <v>782</v>
      </c>
      <c r="B40" s="347"/>
      <c r="C40" s="347"/>
      <c r="D40" s="347"/>
      <c r="E40" s="347"/>
      <c r="F40" s="347"/>
      <c r="G40" s="347"/>
      <c r="H40" s="347"/>
      <c r="I40" s="347"/>
      <c r="J40" s="347"/>
    </row>
    <row r="41" spans="1:10" ht="23.25">
      <c r="A41" s="347" t="s">
        <v>783</v>
      </c>
      <c r="B41" s="347"/>
      <c r="C41" s="347"/>
      <c r="D41" s="347"/>
      <c r="E41" s="347"/>
      <c r="F41" s="347"/>
      <c r="G41" s="347"/>
      <c r="H41" s="347"/>
      <c r="I41" s="347"/>
      <c r="J41" s="347"/>
    </row>
    <row r="42" spans="1:10" ht="23.25">
      <c r="A42" s="347" t="s">
        <v>446</v>
      </c>
      <c r="B42" s="347"/>
      <c r="C42" s="347"/>
      <c r="D42" s="347"/>
      <c r="E42" s="347"/>
      <c r="F42" s="72">
        <v>250000</v>
      </c>
      <c r="G42" s="53" t="s">
        <v>44</v>
      </c>
      <c r="H42" s="347" t="s">
        <v>248</v>
      </c>
      <c r="I42" s="347"/>
      <c r="J42" s="347"/>
    </row>
    <row r="43" spans="1:10" ht="23.25">
      <c r="A43" s="347" t="s">
        <v>155</v>
      </c>
      <c r="B43" s="347"/>
      <c r="C43" s="347"/>
      <c r="D43" s="347"/>
      <c r="E43" s="347"/>
      <c r="F43" s="347"/>
      <c r="G43" s="347"/>
      <c r="H43" s="347"/>
      <c r="I43" s="347"/>
      <c r="J43" s="347"/>
    </row>
    <row r="44" spans="1:10" ht="23.25">
      <c r="A44" s="53" t="s">
        <v>156</v>
      </c>
      <c r="B44" s="53"/>
      <c r="C44" s="53"/>
      <c r="D44" s="53"/>
      <c r="E44" s="53"/>
      <c r="F44" s="53"/>
      <c r="G44" s="53"/>
      <c r="H44" s="53"/>
      <c r="I44" s="53"/>
      <c r="J44" s="53"/>
    </row>
    <row r="45" spans="1:10" ht="23.25">
      <c r="A45" s="347" t="s">
        <v>447</v>
      </c>
      <c r="B45" s="347"/>
      <c r="C45" s="347"/>
      <c r="D45" s="347"/>
      <c r="E45" s="347"/>
      <c r="F45" s="72">
        <f>G49+G50+G51+G52+G53+G54+G55+G56</f>
        <v>590000</v>
      </c>
      <c r="G45" s="53" t="s">
        <v>44</v>
      </c>
      <c r="H45" s="347" t="s">
        <v>660</v>
      </c>
      <c r="I45" s="347"/>
      <c r="J45" s="347"/>
    </row>
    <row r="46" spans="1:10" ht="23.25">
      <c r="A46" s="65" t="s">
        <v>784</v>
      </c>
      <c r="B46" s="65"/>
      <c r="C46" s="65"/>
      <c r="D46" s="65"/>
      <c r="E46" s="65"/>
      <c r="F46" s="65"/>
      <c r="G46" s="65"/>
      <c r="H46" s="65"/>
      <c r="I46" s="65"/>
      <c r="J46" s="65"/>
    </row>
    <row r="47" spans="1:10" ht="23.25">
      <c r="A47" s="347" t="s">
        <v>82</v>
      </c>
      <c r="B47" s="347"/>
      <c r="C47" s="347"/>
      <c r="D47" s="347"/>
      <c r="E47" s="347"/>
      <c r="F47" s="347"/>
      <c r="G47" s="347"/>
      <c r="H47" s="347"/>
      <c r="I47" s="347"/>
      <c r="J47" s="347"/>
    </row>
    <row r="48" spans="1:10" ht="23.25">
      <c r="A48" s="55" t="s">
        <v>180</v>
      </c>
      <c r="B48" s="53"/>
      <c r="C48" s="53"/>
      <c r="D48" s="53"/>
      <c r="E48" s="53"/>
      <c r="F48" s="53"/>
      <c r="G48" s="53"/>
      <c r="H48" s="53"/>
      <c r="I48" s="53"/>
      <c r="J48" s="53"/>
    </row>
    <row r="49" spans="1:10" ht="23.25">
      <c r="A49" s="255" t="s">
        <v>1003</v>
      </c>
      <c r="B49" s="53" t="s">
        <v>832</v>
      </c>
      <c r="C49" s="53"/>
      <c r="D49" s="53"/>
      <c r="E49" s="53"/>
      <c r="F49" s="53" t="s">
        <v>45</v>
      </c>
      <c r="G49" s="72">
        <v>150000</v>
      </c>
      <c r="H49" s="53" t="s">
        <v>44</v>
      </c>
      <c r="I49" s="53"/>
      <c r="J49" s="53"/>
    </row>
    <row r="50" spans="1:10" ht="23.25">
      <c r="A50" s="255" t="s">
        <v>1004</v>
      </c>
      <c r="B50" s="53" t="s">
        <v>160</v>
      </c>
      <c r="C50" s="53"/>
      <c r="D50" s="53"/>
      <c r="E50" s="53"/>
      <c r="F50" s="53" t="s">
        <v>45</v>
      </c>
      <c r="G50" s="72">
        <v>50000</v>
      </c>
      <c r="H50" s="53" t="s">
        <v>44</v>
      </c>
      <c r="I50" s="53"/>
      <c r="J50" s="53"/>
    </row>
    <row r="51" spans="1:10" ht="23.25">
      <c r="A51" s="255" t="s">
        <v>1005</v>
      </c>
      <c r="B51" s="53" t="s">
        <v>157</v>
      </c>
      <c r="C51" s="53"/>
      <c r="D51" s="53"/>
      <c r="E51" s="53"/>
      <c r="F51" s="53" t="s">
        <v>45</v>
      </c>
      <c r="G51" s="72">
        <v>150000</v>
      </c>
      <c r="H51" s="53" t="s">
        <v>44</v>
      </c>
      <c r="I51" s="53"/>
      <c r="J51" s="53"/>
    </row>
    <row r="52" spans="1:10" ht="23.25">
      <c r="A52" s="255" t="s">
        <v>1006</v>
      </c>
      <c r="B52" s="53" t="s">
        <v>833</v>
      </c>
      <c r="C52" s="53"/>
      <c r="D52" s="53"/>
      <c r="E52" s="53"/>
      <c r="F52" s="53" t="s">
        <v>45</v>
      </c>
      <c r="G52" s="72">
        <v>60000</v>
      </c>
      <c r="H52" s="53" t="s">
        <v>44</v>
      </c>
      <c r="I52" s="53"/>
      <c r="J52" s="53"/>
    </row>
    <row r="53" spans="1:10" ht="23.25">
      <c r="A53" s="255" t="s">
        <v>1007</v>
      </c>
      <c r="B53" s="381" t="s">
        <v>158</v>
      </c>
      <c r="C53" s="381"/>
      <c r="D53" s="381"/>
      <c r="E53" s="381"/>
      <c r="F53" s="381"/>
      <c r="G53" s="72">
        <v>110000</v>
      </c>
      <c r="H53" s="53" t="s">
        <v>44</v>
      </c>
      <c r="I53" s="53"/>
      <c r="J53" s="53"/>
    </row>
    <row r="54" spans="1:10" ht="23.25">
      <c r="A54" s="255" t="s">
        <v>1008</v>
      </c>
      <c r="B54" s="53" t="s">
        <v>159</v>
      </c>
      <c r="C54" s="53"/>
      <c r="D54" s="53"/>
      <c r="E54" s="53"/>
      <c r="F54" s="53" t="s">
        <v>45</v>
      </c>
      <c r="G54" s="72">
        <v>20000</v>
      </c>
      <c r="H54" s="53" t="s">
        <v>44</v>
      </c>
      <c r="I54" s="53"/>
      <c r="J54" s="53"/>
    </row>
    <row r="55" spans="1:10" ht="23.25">
      <c r="A55" s="255" t="s">
        <v>1009</v>
      </c>
      <c r="B55" s="53" t="s">
        <v>161</v>
      </c>
      <c r="C55" s="53"/>
      <c r="D55" s="53"/>
      <c r="E55" s="53"/>
      <c r="F55" s="53" t="s">
        <v>45</v>
      </c>
      <c r="G55" s="72">
        <v>30000</v>
      </c>
      <c r="H55" s="53" t="s">
        <v>44</v>
      </c>
      <c r="I55" s="53"/>
      <c r="J55" s="53"/>
    </row>
    <row r="56" spans="1:10" ht="23.25">
      <c r="A56" s="255" t="s">
        <v>1010</v>
      </c>
      <c r="B56" s="53" t="s">
        <v>1011</v>
      </c>
      <c r="C56" s="53"/>
      <c r="D56" s="53"/>
      <c r="E56" s="53"/>
      <c r="F56" s="53" t="s">
        <v>45</v>
      </c>
      <c r="G56" s="72">
        <v>20000</v>
      </c>
      <c r="H56" s="53" t="s">
        <v>44</v>
      </c>
      <c r="I56" s="53"/>
      <c r="J56" s="53"/>
    </row>
    <row r="57" spans="1:9" ht="23.25">
      <c r="A57" s="347" t="s">
        <v>448</v>
      </c>
      <c r="B57" s="347"/>
      <c r="C57" s="347"/>
      <c r="D57" s="347"/>
      <c r="E57" s="347"/>
      <c r="F57" s="347"/>
      <c r="G57" s="347"/>
      <c r="H57" s="5" t="s">
        <v>45</v>
      </c>
      <c r="I57" s="72">
        <v>30000</v>
      </c>
    </row>
    <row r="58" spans="1:10" ht="23.25">
      <c r="A58" s="347" t="s">
        <v>785</v>
      </c>
      <c r="B58" s="347"/>
      <c r="C58" s="347"/>
      <c r="D58" s="347"/>
      <c r="E58" s="347"/>
      <c r="F58" s="347"/>
      <c r="G58" s="347"/>
      <c r="H58" s="347"/>
      <c r="I58" s="347"/>
      <c r="J58" s="347"/>
    </row>
    <row r="59" spans="1:10" ht="23.25">
      <c r="A59" s="65" t="s">
        <v>880</v>
      </c>
      <c r="B59" s="65"/>
      <c r="C59" s="65"/>
      <c r="D59" s="65"/>
      <c r="E59" s="65"/>
      <c r="F59" s="65"/>
      <c r="G59" s="65"/>
      <c r="H59" s="65"/>
      <c r="I59" s="65"/>
      <c r="J59" s="65"/>
    </row>
    <row r="60" spans="1:10" ht="23.25">
      <c r="A60" s="347" t="s">
        <v>786</v>
      </c>
      <c r="B60" s="347"/>
      <c r="C60" s="347"/>
      <c r="D60" s="347"/>
      <c r="E60" s="347"/>
      <c r="F60" s="347"/>
      <c r="G60" s="347"/>
      <c r="H60" s="347"/>
      <c r="I60" s="347"/>
      <c r="J60" s="347"/>
    </row>
    <row r="61" spans="1:10" ht="23.25">
      <c r="A61" s="55" t="s">
        <v>84</v>
      </c>
      <c r="B61" s="53"/>
      <c r="C61" s="53"/>
      <c r="D61" s="53"/>
      <c r="E61" s="53"/>
      <c r="F61" s="53"/>
      <c r="G61" s="53"/>
      <c r="H61" s="53"/>
      <c r="I61" s="53"/>
      <c r="J61" s="53"/>
    </row>
    <row r="62" spans="1:9" ht="23.25">
      <c r="A62" s="65" t="s">
        <v>655</v>
      </c>
      <c r="B62" s="65"/>
      <c r="C62" s="65"/>
      <c r="D62" s="65"/>
      <c r="E62" s="65"/>
      <c r="F62" s="65" t="s">
        <v>45</v>
      </c>
      <c r="G62" s="61">
        <v>300000</v>
      </c>
      <c r="H62" s="5" t="s">
        <v>44</v>
      </c>
      <c r="I62" s="50"/>
    </row>
    <row r="63" spans="1:10" ht="23.25">
      <c r="A63" s="53" t="s">
        <v>881</v>
      </c>
      <c r="B63" s="53"/>
      <c r="C63" s="53"/>
      <c r="D63" s="53"/>
      <c r="E63" s="53"/>
      <c r="F63" s="53"/>
      <c r="G63" s="53"/>
      <c r="H63" s="53"/>
      <c r="I63" s="53"/>
      <c r="J63" s="53"/>
    </row>
    <row r="64" spans="1:10" ht="23.25">
      <c r="A64" s="347" t="s">
        <v>1103</v>
      </c>
      <c r="B64" s="347"/>
      <c r="C64" s="347"/>
      <c r="D64" s="347"/>
      <c r="E64" s="347"/>
      <c r="F64" s="50">
        <v>30000</v>
      </c>
      <c r="G64" s="5" t="s">
        <v>47</v>
      </c>
      <c r="H64" s="347" t="s">
        <v>85</v>
      </c>
      <c r="I64" s="347"/>
      <c r="J64" s="347"/>
    </row>
    <row r="65" spans="1:10" ht="23.25">
      <c r="A65" s="347" t="s">
        <v>787</v>
      </c>
      <c r="B65" s="347"/>
      <c r="C65" s="347"/>
      <c r="D65" s="347"/>
      <c r="E65" s="347"/>
      <c r="F65" s="347"/>
      <c r="G65" s="347"/>
      <c r="H65" s="347"/>
      <c r="I65" s="347"/>
      <c r="J65" s="347"/>
    </row>
    <row r="66" spans="1:10" ht="23.25">
      <c r="A66" s="347" t="s">
        <v>103</v>
      </c>
      <c r="B66" s="347"/>
      <c r="C66" s="347"/>
      <c r="D66" s="347"/>
      <c r="E66" s="347"/>
      <c r="F66" s="347"/>
      <c r="G66" s="347"/>
      <c r="H66" s="347"/>
      <c r="I66" s="347"/>
      <c r="J66" s="347"/>
    </row>
    <row r="67" spans="1:10" ht="23.25">
      <c r="A67" s="347" t="s">
        <v>1104</v>
      </c>
      <c r="B67" s="347"/>
      <c r="C67" s="347"/>
      <c r="D67" s="347"/>
      <c r="E67" s="347"/>
      <c r="F67" s="50">
        <v>1500</v>
      </c>
      <c r="G67" s="5" t="s">
        <v>57</v>
      </c>
      <c r="H67" s="347" t="s">
        <v>86</v>
      </c>
      <c r="I67" s="347"/>
      <c r="J67" s="347"/>
    </row>
    <row r="68" spans="1:10" ht="23.25">
      <c r="A68" s="65" t="s">
        <v>87</v>
      </c>
      <c r="B68" s="65"/>
      <c r="C68" s="65"/>
      <c r="D68" s="65"/>
      <c r="E68" s="65"/>
      <c r="F68" s="65"/>
      <c r="G68" s="65"/>
      <c r="H68" s="65"/>
      <c r="I68" s="65"/>
      <c r="J68" s="65"/>
    </row>
    <row r="69" spans="1:10" ht="23.25">
      <c r="A69" s="347" t="s">
        <v>88</v>
      </c>
      <c r="B69" s="347"/>
      <c r="C69" s="347"/>
      <c r="D69" s="347"/>
      <c r="E69" s="347"/>
      <c r="F69" s="347"/>
      <c r="G69" s="347"/>
      <c r="H69" s="347"/>
      <c r="I69" s="347"/>
      <c r="J69" s="347"/>
    </row>
    <row r="70" spans="1:10" ht="23.25">
      <c r="A70" s="347" t="s">
        <v>1105</v>
      </c>
      <c r="B70" s="347"/>
      <c r="C70" s="347"/>
      <c r="D70" s="347"/>
      <c r="E70" s="347"/>
      <c r="F70" s="50">
        <v>50000</v>
      </c>
      <c r="G70" s="5" t="s">
        <v>47</v>
      </c>
      <c r="H70" s="347" t="s">
        <v>89</v>
      </c>
      <c r="I70" s="347"/>
      <c r="J70" s="347"/>
    </row>
    <row r="71" spans="1:10" ht="23.25">
      <c r="A71" s="65" t="s">
        <v>788</v>
      </c>
      <c r="B71" s="65"/>
      <c r="C71" s="65"/>
      <c r="D71" s="65"/>
      <c r="E71" s="65"/>
      <c r="F71" s="65"/>
      <c r="G71" s="65"/>
      <c r="H71" s="65"/>
      <c r="I71" s="65"/>
      <c r="J71" s="65"/>
    </row>
    <row r="72" spans="1:10" ht="23.25">
      <c r="A72" s="347" t="s">
        <v>789</v>
      </c>
      <c r="B72" s="347"/>
      <c r="C72" s="347"/>
      <c r="D72" s="347"/>
      <c r="E72" s="347"/>
      <c r="F72" s="347"/>
      <c r="G72" s="347"/>
      <c r="H72" s="347"/>
      <c r="I72" s="347"/>
      <c r="J72" s="347"/>
    </row>
    <row r="73" spans="1:10" ht="23.25">
      <c r="A73" s="55" t="s">
        <v>90</v>
      </c>
      <c r="B73" s="53"/>
      <c r="C73" s="53"/>
      <c r="D73" s="53"/>
      <c r="E73" s="53"/>
      <c r="F73" s="53"/>
      <c r="G73" s="53"/>
      <c r="H73" s="53"/>
      <c r="I73" s="53"/>
      <c r="J73" s="53"/>
    </row>
    <row r="74" spans="1:11" ht="23.25">
      <c r="A74" s="366" t="s">
        <v>1321</v>
      </c>
      <c r="B74" s="366"/>
      <c r="C74" s="366"/>
      <c r="D74" s="366"/>
      <c r="E74" s="366"/>
      <c r="F74" s="366"/>
      <c r="G74" s="366"/>
      <c r="H74" s="366"/>
      <c r="I74" s="366"/>
      <c r="J74" s="86"/>
      <c r="K74" s="86"/>
    </row>
    <row r="75" spans="1:11" ht="23.25">
      <c r="A75" s="110"/>
      <c r="B75" s="110"/>
      <c r="C75" s="110"/>
      <c r="D75" s="110"/>
      <c r="E75" s="110"/>
      <c r="F75" s="110"/>
      <c r="G75" s="110"/>
      <c r="H75" s="110"/>
      <c r="I75" s="110"/>
      <c r="J75" s="86"/>
      <c r="K75" s="86"/>
    </row>
    <row r="76" spans="1:10" ht="23.25">
      <c r="A76" s="347" t="s">
        <v>1106</v>
      </c>
      <c r="B76" s="347"/>
      <c r="C76" s="347"/>
      <c r="D76" s="347"/>
      <c r="E76" s="347"/>
      <c r="F76" s="50">
        <v>2000</v>
      </c>
      <c r="G76" s="5" t="s">
        <v>47</v>
      </c>
      <c r="H76" s="347" t="s">
        <v>92</v>
      </c>
      <c r="I76" s="347"/>
      <c r="J76" s="347"/>
    </row>
    <row r="77" spans="1:10" ht="23.25">
      <c r="A77" s="347" t="s">
        <v>790</v>
      </c>
      <c r="B77" s="347"/>
      <c r="C77" s="347"/>
      <c r="D77" s="347"/>
      <c r="E77" s="347"/>
      <c r="F77" s="347"/>
      <c r="G77" s="347"/>
      <c r="H77" s="347"/>
      <c r="I77" s="347"/>
      <c r="J77" s="347"/>
    </row>
    <row r="78" spans="1:10" ht="23.25">
      <c r="A78" s="347" t="s">
        <v>91</v>
      </c>
      <c r="B78" s="367"/>
      <c r="C78" s="367"/>
      <c r="D78" s="367"/>
      <c r="E78" s="367"/>
      <c r="F78" s="367"/>
      <c r="G78" s="367"/>
      <c r="H78" s="367"/>
      <c r="I78" s="367"/>
      <c r="J78" s="367"/>
    </row>
    <row r="79" spans="1:10" ht="23.25">
      <c r="A79" s="347" t="s">
        <v>1134</v>
      </c>
      <c r="B79" s="347"/>
      <c r="C79" s="347"/>
      <c r="D79" s="347"/>
      <c r="E79" s="347"/>
      <c r="F79" s="50">
        <v>75000</v>
      </c>
      <c r="G79" s="5" t="s">
        <v>47</v>
      </c>
      <c r="H79" s="347" t="s">
        <v>248</v>
      </c>
      <c r="I79" s="347"/>
      <c r="J79" s="347"/>
    </row>
    <row r="80" spans="1:10" ht="23.25">
      <c r="A80" s="347" t="s">
        <v>104</v>
      </c>
      <c r="B80" s="347"/>
      <c r="C80" s="347"/>
      <c r="D80" s="347"/>
      <c r="E80" s="347"/>
      <c r="F80" s="347"/>
      <c r="G80" s="347"/>
      <c r="H80" s="347"/>
      <c r="I80" s="347"/>
      <c r="J80" s="347"/>
    </row>
    <row r="81" spans="1:10" ht="23.25">
      <c r="A81" s="347" t="s">
        <v>105</v>
      </c>
      <c r="B81" s="347"/>
      <c r="C81" s="347"/>
      <c r="D81" s="347"/>
      <c r="E81" s="347"/>
      <c r="F81" s="347"/>
      <c r="G81" s="347"/>
      <c r="H81" s="347"/>
      <c r="I81" s="347"/>
      <c r="J81" s="347"/>
    </row>
    <row r="82" spans="1:10" ht="23.25">
      <c r="A82" s="347" t="s">
        <v>1135</v>
      </c>
      <c r="B82" s="347"/>
      <c r="C82" s="347"/>
      <c r="D82" s="347"/>
      <c r="E82" s="347"/>
      <c r="F82" s="50">
        <f>1000000-100000</f>
        <v>900000</v>
      </c>
      <c r="G82" s="5" t="s">
        <v>47</v>
      </c>
      <c r="H82" s="347" t="s">
        <v>660</v>
      </c>
      <c r="I82" s="347"/>
      <c r="J82" s="347"/>
    </row>
    <row r="83" spans="1:10" ht="23.25">
      <c r="A83" s="347" t="s">
        <v>94</v>
      </c>
      <c r="B83" s="347"/>
      <c r="C83" s="347"/>
      <c r="D83" s="347"/>
      <c r="E83" s="347"/>
      <c r="F83" s="347"/>
      <c r="G83" s="347"/>
      <c r="H83" s="347"/>
      <c r="I83" s="347"/>
      <c r="J83" s="347"/>
    </row>
    <row r="84" spans="1:10" ht="23.25">
      <c r="A84" s="55" t="s">
        <v>93</v>
      </c>
      <c r="B84" s="53"/>
      <c r="C84" s="53"/>
      <c r="D84" s="53"/>
      <c r="E84" s="53"/>
      <c r="F84" s="53"/>
      <c r="G84" s="53"/>
      <c r="H84" s="53"/>
      <c r="I84" s="53"/>
      <c r="J84" s="53"/>
    </row>
    <row r="85" spans="1:10" ht="23.25">
      <c r="A85" s="347" t="s">
        <v>667</v>
      </c>
      <c r="B85" s="347"/>
      <c r="C85" s="347"/>
      <c r="D85" s="347"/>
      <c r="E85" s="347"/>
      <c r="F85" s="50">
        <v>50000</v>
      </c>
      <c r="G85" s="5" t="s">
        <v>47</v>
      </c>
      <c r="H85" s="347" t="s">
        <v>660</v>
      </c>
      <c r="I85" s="347"/>
      <c r="J85" s="347"/>
    </row>
    <row r="86" spans="1:10" ht="23.25">
      <c r="A86" s="347" t="s">
        <v>791</v>
      </c>
      <c r="B86" s="347"/>
      <c r="C86" s="347"/>
      <c r="D86" s="347"/>
      <c r="E86" s="347"/>
      <c r="F86" s="347"/>
      <c r="G86" s="347"/>
      <c r="H86" s="347"/>
      <c r="I86" s="347"/>
      <c r="J86" s="347"/>
    </row>
    <row r="87" spans="1:10" ht="23.25">
      <c r="A87" s="367" t="s">
        <v>95</v>
      </c>
      <c r="B87" s="367"/>
      <c r="C87" s="367"/>
      <c r="D87" s="367"/>
      <c r="E87" s="367"/>
      <c r="F87" s="367"/>
      <c r="G87" s="367"/>
      <c r="H87" s="367"/>
      <c r="I87" s="367"/>
      <c r="J87" s="367"/>
    </row>
    <row r="88" spans="1:10" ht="23.25">
      <c r="A88" s="347" t="s">
        <v>668</v>
      </c>
      <c r="B88" s="347"/>
      <c r="C88" s="347"/>
      <c r="D88" s="347"/>
      <c r="E88" s="347"/>
      <c r="F88" s="50">
        <v>5000</v>
      </c>
      <c r="G88" s="5" t="s">
        <v>47</v>
      </c>
      <c r="H88" s="347" t="s">
        <v>660</v>
      </c>
      <c r="I88" s="347"/>
      <c r="J88" s="347"/>
    </row>
    <row r="89" spans="1:10" ht="23.25">
      <c r="A89" s="347" t="s">
        <v>767</v>
      </c>
      <c r="B89" s="347"/>
      <c r="C89" s="347"/>
      <c r="D89" s="347"/>
      <c r="E89" s="347"/>
      <c r="F89" s="347"/>
      <c r="G89" s="347"/>
      <c r="H89" s="347"/>
      <c r="I89" s="347"/>
      <c r="J89" s="347"/>
    </row>
    <row r="90" spans="1:10" ht="23.25">
      <c r="A90" s="347" t="s">
        <v>96</v>
      </c>
      <c r="B90" s="347"/>
      <c r="C90" s="347"/>
      <c r="D90" s="347"/>
      <c r="E90" s="347"/>
      <c r="F90" s="347"/>
      <c r="G90" s="347"/>
      <c r="H90" s="347"/>
      <c r="I90" s="347"/>
      <c r="J90" s="347"/>
    </row>
    <row r="91" spans="1:10" ht="23.25">
      <c r="A91" s="347" t="s">
        <v>669</v>
      </c>
      <c r="B91" s="347"/>
      <c r="C91" s="347"/>
      <c r="D91" s="347"/>
      <c r="E91" s="347"/>
      <c r="F91" s="50">
        <v>25000</v>
      </c>
      <c r="G91" s="5" t="s">
        <v>47</v>
      </c>
      <c r="H91" s="347" t="s">
        <v>248</v>
      </c>
      <c r="I91" s="347"/>
      <c r="J91" s="347"/>
    </row>
    <row r="92" spans="1:10" ht="23.25">
      <c r="A92" s="347" t="s">
        <v>97</v>
      </c>
      <c r="B92" s="347"/>
      <c r="C92" s="347"/>
      <c r="D92" s="347"/>
      <c r="E92" s="347"/>
      <c r="F92" s="347"/>
      <c r="G92" s="347"/>
      <c r="H92" s="347"/>
      <c r="I92" s="347"/>
      <c r="J92" s="347"/>
    </row>
    <row r="93" spans="1:10" ht="23.25">
      <c r="A93" s="347" t="s">
        <v>670</v>
      </c>
      <c r="B93" s="347"/>
      <c r="C93" s="347"/>
      <c r="D93" s="347"/>
      <c r="E93" s="347"/>
      <c r="F93" s="50">
        <v>15000</v>
      </c>
      <c r="G93" s="5" t="s">
        <v>47</v>
      </c>
      <c r="H93" s="347" t="s">
        <v>660</v>
      </c>
      <c r="I93" s="347"/>
      <c r="J93" s="347"/>
    </row>
    <row r="94" spans="1:10" ht="23.25">
      <c r="A94" s="65" t="s">
        <v>768</v>
      </c>
      <c r="B94" s="65"/>
      <c r="C94" s="65"/>
      <c r="D94" s="65"/>
      <c r="E94" s="65"/>
      <c r="F94" s="65"/>
      <c r="G94" s="65"/>
      <c r="H94" s="65"/>
      <c r="I94" s="65"/>
      <c r="J94" s="65"/>
    </row>
    <row r="95" spans="1:10" ht="23.25">
      <c r="A95" s="65" t="s">
        <v>769</v>
      </c>
      <c r="B95" s="65"/>
      <c r="C95" s="65"/>
      <c r="D95" s="65"/>
      <c r="E95" s="65"/>
      <c r="F95" s="65"/>
      <c r="G95" s="65"/>
      <c r="H95" s="65"/>
      <c r="I95" s="65"/>
      <c r="J95" s="65"/>
    </row>
    <row r="96" spans="1:10" ht="23.25">
      <c r="A96" s="55" t="s">
        <v>882</v>
      </c>
      <c r="B96" s="53"/>
      <c r="C96" s="53"/>
      <c r="D96" s="53"/>
      <c r="E96" s="53"/>
      <c r="F96" s="53"/>
      <c r="G96" s="53"/>
      <c r="H96" s="53"/>
      <c r="I96" s="53"/>
      <c r="J96" s="53"/>
    </row>
    <row r="97" spans="1:10" ht="23.25">
      <c r="A97" s="347" t="s">
        <v>671</v>
      </c>
      <c r="B97" s="347"/>
      <c r="C97" s="347"/>
      <c r="D97" s="347"/>
      <c r="E97" s="347"/>
      <c r="F97" s="50">
        <v>2000</v>
      </c>
      <c r="G97" s="5" t="s">
        <v>47</v>
      </c>
      <c r="H97" s="347" t="s">
        <v>660</v>
      </c>
      <c r="I97" s="347"/>
      <c r="J97" s="347"/>
    </row>
    <row r="98" spans="1:10" ht="23.25">
      <c r="A98" s="347" t="s">
        <v>99</v>
      </c>
      <c r="B98" s="347"/>
      <c r="C98" s="347"/>
      <c r="D98" s="347"/>
      <c r="E98" s="347"/>
      <c r="F98" s="347"/>
      <c r="G98" s="347"/>
      <c r="H98" s="347"/>
      <c r="I98" s="347"/>
      <c r="J98" s="347"/>
    </row>
    <row r="99" spans="1:10" ht="23.25">
      <c r="A99" s="55" t="s">
        <v>98</v>
      </c>
      <c r="B99" s="53"/>
      <c r="C99" s="53"/>
      <c r="D99" s="53"/>
      <c r="E99" s="53"/>
      <c r="F99" s="53"/>
      <c r="G99" s="53"/>
      <c r="H99" s="53"/>
      <c r="I99" s="53"/>
      <c r="J99" s="53"/>
    </row>
    <row r="100" spans="1:7" ht="23.25">
      <c r="A100" s="367" t="s">
        <v>953</v>
      </c>
      <c r="B100" s="367"/>
      <c r="C100" s="367"/>
      <c r="D100" s="367"/>
      <c r="E100" s="58">
        <f>I101</f>
        <v>2000</v>
      </c>
      <c r="F100" s="5" t="s">
        <v>47</v>
      </c>
      <c r="G100" s="5" t="s">
        <v>624</v>
      </c>
    </row>
    <row r="101" spans="1:9" ht="23.25">
      <c r="A101" s="347" t="s">
        <v>381</v>
      </c>
      <c r="B101" s="347"/>
      <c r="C101" s="347"/>
      <c r="D101" s="347"/>
      <c r="E101" s="347"/>
      <c r="F101" s="347"/>
      <c r="G101" s="347"/>
      <c r="H101" s="5" t="s">
        <v>45</v>
      </c>
      <c r="I101" s="50">
        <v>2000</v>
      </c>
    </row>
    <row r="102" spans="1:10" ht="23.25">
      <c r="A102" s="347" t="s">
        <v>101</v>
      </c>
      <c r="B102" s="347"/>
      <c r="C102" s="347"/>
      <c r="D102" s="347"/>
      <c r="E102" s="347"/>
      <c r="F102" s="347"/>
      <c r="G102" s="347"/>
      <c r="H102" s="347"/>
      <c r="I102" s="347"/>
      <c r="J102" s="347"/>
    </row>
    <row r="103" spans="1:10" ht="23.25">
      <c r="A103" s="347" t="s">
        <v>100</v>
      </c>
      <c r="B103" s="347"/>
      <c r="C103" s="347"/>
      <c r="D103" s="347"/>
      <c r="E103" s="347"/>
      <c r="F103" s="347"/>
      <c r="G103" s="347"/>
      <c r="H103" s="347"/>
      <c r="I103" s="347"/>
      <c r="J103" s="347"/>
    </row>
    <row r="104" spans="1:7" ht="23.25">
      <c r="A104" s="367" t="s">
        <v>954</v>
      </c>
      <c r="B104" s="367"/>
      <c r="C104" s="367"/>
      <c r="D104" s="367"/>
      <c r="E104" s="58">
        <f>F106+F108</f>
        <v>150000</v>
      </c>
      <c r="F104" s="5" t="s">
        <v>47</v>
      </c>
      <c r="G104" s="5" t="s">
        <v>624</v>
      </c>
    </row>
    <row r="105" spans="1:8" ht="23.25">
      <c r="A105" s="347" t="s">
        <v>852</v>
      </c>
      <c r="B105" s="347"/>
      <c r="C105" s="347"/>
      <c r="D105" s="347"/>
      <c r="E105" s="347"/>
      <c r="F105" s="347"/>
      <c r="G105" s="347"/>
      <c r="H105" s="5" t="s">
        <v>382</v>
      </c>
    </row>
    <row r="106" spans="1:10" ht="23.25">
      <c r="A106" s="347" t="s">
        <v>851</v>
      </c>
      <c r="B106" s="347"/>
      <c r="C106" s="347"/>
      <c r="D106" s="347"/>
      <c r="E106" s="56" t="s">
        <v>45</v>
      </c>
      <c r="F106" s="50">
        <v>30000</v>
      </c>
      <c r="G106" s="5" t="s">
        <v>47</v>
      </c>
      <c r="H106" s="347"/>
      <c r="I106" s="347"/>
      <c r="J106" s="347"/>
    </row>
    <row r="107" spans="1:10" ht="23.25">
      <c r="A107" s="53" t="s">
        <v>383</v>
      </c>
      <c r="B107" s="53"/>
      <c r="C107" s="53"/>
      <c r="D107" s="53"/>
      <c r="E107" s="56"/>
      <c r="F107" s="76"/>
      <c r="H107" s="53"/>
      <c r="I107" s="53"/>
      <c r="J107" s="53"/>
    </row>
    <row r="108" spans="1:10" ht="23.25">
      <c r="A108" s="65" t="s">
        <v>834</v>
      </c>
      <c r="B108" s="65"/>
      <c r="C108" s="65"/>
      <c r="D108" s="65"/>
      <c r="E108" s="56"/>
      <c r="F108" s="50">
        <v>120000</v>
      </c>
      <c r="G108" s="5" t="s">
        <v>47</v>
      </c>
      <c r="H108" s="65" t="s">
        <v>102</v>
      </c>
      <c r="I108" s="65"/>
      <c r="J108" s="65"/>
    </row>
    <row r="109" spans="1:10" ht="23.25">
      <c r="A109" s="53" t="s">
        <v>770</v>
      </c>
      <c r="B109" s="53"/>
      <c r="C109" s="53"/>
      <c r="D109" s="53"/>
      <c r="E109" s="56"/>
      <c r="F109" s="76"/>
      <c r="H109" s="53"/>
      <c r="I109" s="53"/>
      <c r="J109" s="53"/>
    </row>
    <row r="110" spans="1:10" ht="23.25">
      <c r="A110" s="53" t="s">
        <v>106</v>
      </c>
      <c r="B110" s="53"/>
      <c r="C110" s="53"/>
      <c r="D110" s="53"/>
      <c r="E110" s="56"/>
      <c r="F110" s="76"/>
      <c r="H110" s="53"/>
      <c r="I110" s="53"/>
      <c r="J110" s="53"/>
    </row>
    <row r="111" spans="1:11" ht="23.25">
      <c r="A111" s="366"/>
      <c r="B111" s="366"/>
      <c r="C111" s="366"/>
      <c r="D111" s="366"/>
      <c r="E111" s="366"/>
      <c r="F111" s="366"/>
      <c r="G111" s="366"/>
      <c r="H111" s="366"/>
      <c r="I111" s="366"/>
      <c r="J111" s="86"/>
      <c r="K111" s="86"/>
    </row>
    <row r="112" spans="1:11" ht="23.25">
      <c r="A112" s="110"/>
      <c r="B112" s="110"/>
      <c r="C112" s="110"/>
      <c r="D112" s="110"/>
      <c r="E112" s="110"/>
      <c r="F112" s="110"/>
      <c r="G112" s="110"/>
      <c r="H112" s="110"/>
      <c r="I112" s="110"/>
      <c r="J112" s="86"/>
      <c r="K112" s="86"/>
    </row>
    <row r="113" spans="1:5" ht="23.25">
      <c r="A113" s="367"/>
      <c r="B113" s="367"/>
      <c r="C113" s="367"/>
      <c r="D113" s="367"/>
      <c r="E113" s="57"/>
    </row>
    <row r="114" spans="1:5" ht="23.25">
      <c r="A114" s="367"/>
      <c r="B114" s="367"/>
      <c r="C114" s="367"/>
      <c r="D114" s="367"/>
      <c r="E114" s="58"/>
    </row>
    <row r="115" spans="1:5" ht="23.25">
      <c r="A115" s="367"/>
      <c r="B115" s="367"/>
      <c r="C115" s="53"/>
      <c r="D115" s="53"/>
      <c r="E115" s="77"/>
    </row>
    <row r="116" spans="1:10" ht="23.25">
      <c r="A116" s="347"/>
      <c r="B116" s="347"/>
      <c r="C116" s="347"/>
      <c r="D116" s="347"/>
      <c r="E116" s="13"/>
      <c r="F116" s="319"/>
      <c r="G116" s="319"/>
      <c r="H116" s="319"/>
      <c r="I116" s="319"/>
      <c r="J116" s="319"/>
    </row>
    <row r="117" spans="1:10" ht="23.25">
      <c r="A117" s="53"/>
      <c r="B117" s="53"/>
      <c r="C117" s="53"/>
      <c r="D117" s="53"/>
      <c r="E117" s="77"/>
      <c r="G117" s="53"/>
      <c r="H117" s="53"/>
      <c r="I117" s="53"/>
      <c r="J117" s="53"/>
    </row>
    <row r="118" spans="1:10" ht="23.25">
      <c r="A118" s="53"/>
      <c r="B118" s="53"/>
      <c r="C118" s="53"/>
      <c r="D118" s="53"/>
      <c r="E118" s="53"/>
      <c r="F118" s="53"/>
      <c r="G118" s="53"/>
      <c r="H118" s="53"/>
      <c r="I118" s="53"/>
      <c r="J118" s="53"/>
    </row>
  </sheetData>
  <mergeCells count="99">
    <mergeCell ref="A1:I1"/>
    <mergeCell ref="A74:I74"/>
    <mergeCell ref="A111:I111"/>
    <mergeCell ref="A12:J12"/>
    <mergeCell ref="A14:D14"/>
    <mergeCell ref="A8:C8"/>
    <mergeCell ref="A9:D9"/>
    <mergeCell ref="A10:C10"/>
    <mergeCell ref="A11:D11"/>
    <mergeCell ref="A24:J24"/>
    <mergeCell ref="A21:D21"/>
    <mergeCell ref="A22:F22"/>
    <mergeCell ref="A6:I6"/>
    <mergeCell ref="A16:J16"/>
    <mergeCell ref="A17:C17"/>
    <mergeCell ref="A18:E18"/>
    <mergeCell ref="A29:E29"/>
    <mergeCell ref="H29:J29"/>
    <mergeCell ref="A26:E26"/>
    <mergeCell ref="A25:J25"/>
    <mergeCell ref="A23:J23"/>
    <mergeCell ref="A27:J27"/>
    <mergeCell ref="A19:J19"/>
    <mergeCell ref="H67:J67"/>
    <mergeCell ref="A58:J58"/>
    <mergeCell ref="A60:J60"/>
    <mergeCell ref="A33:E33"/>
    <mergeCell ref="H33:J33"/>
    <mergeCell ref="A34:J34"/>
    <mergeCell ref="A35:J35"/>
    <mergeCell ref="A45:E45"/>
    <mergeCell ref="H45:J45"/>
    <mergeCell ref="A47:J47"/>
    <mergeCell ref="A92:J92"/>
    <mergeCell ref="H85:J85"/>
    <mergeCell ref="A79:E79"/>
    <mergeCell ref="H79:J79"/>
    <mergeCell ref="A87:J87"/>
    <mergeCell ref="H64:J64"/>
    <mergeCell ref="A65:J65"/>
    <mergeCell ref="A93:E93"/>
    <mergeCell ref="H93:J93"/>
    <mergeCell ref="A88:E88"/>
    <mergeCell ref="A89:J89"/>
    <mergeCell ref="A90:J90"/>
    <mergeCell ref="A91:E91"/>
    <mergeCell ref="H91:J91"/>
    <mergeCell ref="H88:J88"/>
    <mergeCell ref="A100:D100"/>
    <mergeCell ref="A101:G101"/>
    <mergeCell ref="A102:J102"/>
    <mergeCell ref="A97:E97"/>
    <mergeCell ref="H97:J97"/>
    <mergeCell ref="A98:J98"/>
    <mergeCell ref="A103:J103"/>
    <mergeCell ref="A104:D104"/>
    <mergeCell ref="A105:G105"/>
    <mergeCell ref="A106:D106"/>
    <mergeCell ref="H106:J106"/>
    <mergeCell ref="F116:J116"/>
    <mergeCell ref="A116:D116"/>
    <mergeCell ref="A113:D113"/>
    <mergeCell ref="A114:D114"/>
    <mergeCell ref="A115:B115"/>
    <mergeCell ref="A2:I2"/>
    <mergeCell ref="A3:I3"/>
    <mergeCell ref="A4:I4"/>
    <mergeCell ref="A5:I5"/>
    <mergeCell ref="A38:E38"/>
    <mergeCell ref="H38:J38"/>
    <mergeCell ref="A40:J40"/>
    <mergeCell ref="A30:J30"/>
    <mergeCell ref="A31:E31"/>
    <mergeCell ref="A32:J32"/>
    <mergeCell ref="A36:I36"/>
    <mergeCell ref="A41:J41"/>
    <mergeCell ref="A42:E42"/>
    <mergeCell ref="A57:G57"/>
    <mergeCell ref="A78:J78"/>
    <mergeCell ref="A69:J69"/>
    <mergeCell ref="A66:J66"/>
    <mergeCell ref="A67:E67"/>
    <mergeCell ref="H42:J42"/>
    <mergeCell ref="A43:J43"/>
    <mergeCell ref="A64:E64"/>
    <mergeCell ref="A81:J81"/>
    <mergeCell ref="A86:J86"/>
    <mergeCell ref="A82:E82"/>
    <mergeCell ref="A85:E85"/>
    <mergeCell ref="H82:J82"/>
    <mergeCell ref="A83:J83"/>
    <mergeCell ref="B53:F53"/>
    <mergeCell ref="A70:E70"/>
    <mergeCell ref="H70:J70"/>
    <mergeCell ref="A80:J80"/>
    <mergeCell ref="A77:J77"/>
    <mergeCell ref="A72:J72"/>
    <mergeCell ref="A76:E76"/>
    <mergeCell ref="H76:J76"/>
  </mergeCells>
  <printOptions/>
  <pageMargins left="0.984251968503937" right="0" top="0.5905511811023623" bottom="0.5905511811023623" header="0.3937007874015748" footer="0.5118110236220472"/>
  <pageSetup horizontalDpi="600" verticalDpi="600" orientation="portrait" paperSize="9" scale="91" r:id="rId1"/>
  <rowBreaks count="3" manualBreakCount="3">
    <brk id="35" max="8" man="1"/>
    <brk id="73" max="8" man="1"/>
    <brk id="110" max="8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3"/>
  </sheetPr>
  <dimension ref="A1:Y170"/>
  <sheetViews>
    <sheetView view="pageBreakPreview" zoomScaleSheetLayoutView="100" workbookViewId="0" topLeftCell="A10">
      <selection activeCell="E141" sqref="E141"/>
    </sheetView>
  </sheetViews>
  <sheetFormatPr defaultColWidth="9.140625" defaultRowHeight="21.75"/>
  <cols>
    <col min="1" max="1" width="9.140625" style="5" customWidth="1"/>
    <col min="2" max="2" width="10.421875" style="5" customWidth="1"/>
    <col min="3" max="3" width="13.00390625" style="5" customWidth="1"/>
    <col min="4" max="4" width="18.00390625" style="5" customWidth="1"/>
    <col min="5" max="5" width="15.28125" style="5" customWidth="1"/>
    <col min="6" max="6" width="10.57421875" style="5" customWidth="1"/>
    <col min="7" max="7" width="11.140625" style="5" customWidth="1"/>
    <col min="8" max="8" width="16.28125" style="5" customWidth="1"/>
    <col min="9" max="9" width="10.8515625" style="5" hidden="1" customWidth="1"/>
    <col min="10" max="10" width="20.57421875" style="5" hidden="1" customWidth="1"/>
    <col min="11" max="11" width="14.28125" style="5" customWidth="1"/>
    <col min="12" max="12" width="9.140625" style="5" customWidth="1"/>
    <col min="13" max="13" width="9.8515625" style="5" customWidth="1"/>
    <col min="14" max="14" width="13.00390625" style="5" customWidth="1"/>
    <col min="15" max="15" width="8.140625" style="5" customWidth="1"/>
    <col min="16" max="16" width="10.28125" style="5" customWidth="1"/>
    <col min="17" max="17" width="7.7109375" style="5" customWidth="1"/>
    <col min="18" max="18" width="11.7109375" style="5" customWidth="1"/>
    <col min="19" max="19" width="13.57421875" style="5" customWidth="1"/>
    <col min="20" max="20" width="12.00390625" style="5" customWidth="1"/>
    <col min="21" max="21" width="9.140625" style="5" customWidth="1"/>
    <col min="22" max="22" width="14.28125" style="5" customWidth="1"/>
    <col min="23" max="23" width="15.57421875" style="5" customWidth="1"/>
    <col min="24" max="24" width="11.7109375" style="5" customWidth="1"/>
    <col min="25" max="16384" width="9.140625" style="5" customWidth="1"/>
  </cols>
  <sheetData>
    <row r="1" spans="1:12" ht="23.25">
      <c r="A1" s="366" t="s">
        <v>1322</v>
      </c>
      <c r="B1" s="366"/>
      <c r="C1" s="366"/>
      <c r="D1" s="366"/>
      <c r="E1" s="366"/>
      <c r="F1" s="366"/>
      <c r="G1" s="366"/>
      <c r="H1" s="366"/>
      <c r="I1" s="366"/>
      <c r="J1" s="366"/>
      <c r="K1" s="56"/>
      <c r="L1" s="56"/>
    </row>
    <row r="2" spans="1:12" ht="25.5">
      <c r="A2" s="368" t="s">
        <v>428</v>
      </c>
      <c r="B2" s="368"/>
      <c r="C2" s="368"/>
      <c r="D2" s="368"/>
      <c r="E2" s="368"/>
      <c r="F2" s="368"/>
      <c r="G2" s="368"/>
      <c r="H2" s="368"/>
      <c r="I2" s="368"/>
      <c r="J2" s="368"/>
      <c r="K2" s="56"/>
      <c r="L2" s="56"/>
    </row>
    <row r="3" spans="1:12" ht="25.5">
      <c r="A3" s="368" t="s">
        <v>300</v>
      </c>
      <c r="B3" s="368"/>
      <c r="C3" s="368"/>
      <c r="D3" s="368"/>
      <c r="E3" s="368"/>
      <c r="F3" s="368"/>
      <c r="G3" s="368"/>
      <c r="H3" s="368"/>
      <c r="I3" s="368"/>
      <c r="J3" s="368"/>
      <c r="K3" s="56"/>
      <c r="L3" s="56"/>
    </row>
    <row r="4" spans="1:12" ht="25.5">
      <c r="A4" s="368" t="s">
        <v>301</v>
      </c>
      <c r="B4" s="368"/>
      <c r="C4" s="368"/>
      <c r="D4" s="368"/>
      <c r="E4" s="368"/>
      <c r="F4" s="368"/>
      <c r="G4" s="368"/>
      <c r="H4" s="368"/>
      <c r="I4" s="368"/>
      <c r="J4" s="368"/>
      <c r="K4" s="56"/>
      <c r="L4" s="56"/>
    </row>
    <row r="5" spans="1:12" ht="25.5">
      <c r="A5" s="368" t="s">
        <v>302</v>
      </c>
      <c r="B5" s="368"/>
      <c r="C5" s="368"/>
      <c r="D5" s="368"/>
      <c r="E5" s="368"/>
      <c r="F5" s="368"/>
      <c r="G5" s="368"/>
      <c r="H5" s="368"/>
      <c r="I5" s="368"/>
      <c r="J5" s="368"/>
      <c r="K5" s="56"/>
      <c r="L5" s="56"/>
    </row>
    <row r="6" spans="1:12" ht="25.5">
      <c r="A6" s="368" t="s">
        <v>378</v>
      </c>
      <c r="B6" s="368"/>
      <c r="C6" s="368"/>
      <c r="D6" s="368"/>
      <c r="E6" s="368"/>
      <c r="F6" s="368"/>
      <c r="G6" s="368"/>
      <c r="H6" s="368"/>
      <c r="I6" s="368"/>
      <c r="J6" s="368"/>
      <c r="K6" s="56"/>
      <c r="L6" s="56"/>
    </row>
    <row r="7" ht="12.75" customHeight="1"/>
    <row r="8" spans="1:10" ht="23.25">
      <c r="A8" s="367" t="s">
        <v>40</v>
      </c>
      <c r="B8" s="367"/>
      <c r="C8" s="367"/>
      <c r="E8" s="48">
        <f>E9+E140</f>
        <v>5043930</v>
      </c>
      <c r="F8" s="5" t="s">
        <v>47</v>
      </c>
      <c r="G8" s="5" t="s">
        <v>624</v>
      </c>
      <c r="J8" s="78"/>
    </row>
    <row r="9" spans="1:10" ht="23.25">
      <c r="A9" s="367" t="s">
        <v>855</v>
      </c>
      <c r="B9" s="347"/>
      <c r="C9" s="347"/>
      <c r="D9" s="347"/>
      <c r="E9" s="49">
        <f>E10+E17+E21+E124+E128</f>
        <v>5043930</v>
      </c>
      <c r="F9" s="5" t="s">
        <v>47</v>
      </c>
      <c r="G9" s="5" t="s">
        <v>624</v>
      </c>
      <c r="J9" s="78"/>
    </row>
    <row r="10" spans="1:7" ht="23.25">
      <c r="A10" s="338" t="s">
        <v>188</v>
      </c>
      <c r="B10" s="338"/>
      <c r="C10" s="338"/>
      <c r="D10" s="5" t="s">
        <v>189</v>
      </c>
      <c r="E10" s="79">
        <f>F11+F14</f>
        <v>72000</v>
      </c>
      <c r="F10" s="5" t="s">
        <v>47</v>
      </c>
      <c r="G10" s="5" t="s">
        <v>624</v>
      </c>
    </row>
    <row r="11" spans="1:10" ht="23.25">
      <c r="A11" s="347" t="s">
        <v>379</v>
      </c>
      <c r="B11" s="347"/>
      <c r="C11" s="347"/>
      <c r="D11" s="347"/>
      <c r="E11" s="56" t="s">
        <v>45</v>
      </c>
      <c r="F11" s="72">
        <v>60000</v>
      </c>
      <c r="G11" s="5" t="s">
        <v>47</v>
      </c>
      <c r="H11" s="347" t="s">
        <v>660</v>
      </c>
      <c r="I11" s="347"/>
      <c r="J11" s="347"/>
    </row>
    <row r="12" spans="1:10" ht="23.25">
      <c r="A12" s="347" t="s">
        <v>561</v>
      </c>
      <c r="B12" s="347"/>
      <c r="C12" s="347"/>
      <c r="D12" s="347"/>
      <c r="E12" s="347"/>
      <c r="F12" s="347"/>
      <c r="G12" s="347"/>
      <c r="H12" s="347"/>
      <c r="I12" s="347"/>
      <c r="J12" s="347"/>
    </row>
    <row r="13" spans="1:10" ht="23.25">
      <c r="A13" s="55" t="s">
        <v>560</v>
      </c>
      <c r="B13" s="53"/>
      <c r="C13" s="53"/>
      <c r="D13" s="53"/>
      <c r="E13" s="53"/>
      <c r="F13" s="53"/>
      <c r="G13" s="53"/>
      <c r="H13" s="53"/>
      <c r="I13" s="53"/>
      <c r="J13" s="53"/>
    </row>
    <row r="14" spans="1:10" ht="23.25">
      <c r="A14" s="347" t="s">
        <v>661</v>
      </c>
      <c r="B14" s="347"/>
      <c r="C14" s="347"/>
      <c r="D14" s="347"/>
      <c r="E14" s="56" t="s">
        <v>45</v>
      </c>
      <c r="F14" s="59">
        <v>12000</v>
      </c>
      <c r="G14" s="5" t="s">
        <v>47</v>
      </c>
      <c r="H14" s="347" t="s">
        <v>37</v>
      </c>
      <c r="I14" s="347"/>
      <c r="J14" s="347"/>
    </row>
    <row r="15" spans="1:10" ht="23.25">
      <c r="A15" s="347" t="s">
        <v>771</v>
      </c>
      <c r="B15" s="347"/>
      <c r="C15" s="347"/>
      <c r="D15" s="347"/>
      <c r="E15" s="347"/>
      <c r="F15" s="347"/>
      <c r="G15" s="347"/>
      <c r="H15" s="347"/>
      <c r="I15" s="347"/>
      <c r="J15" s="347"/>
    </row>
    <row r="16" spans="1:10" ht="23.25">
      <c r="A16" s="347" t="s">
        <v>562</v>
      </c>
      <c r="B16" s="347"/>
      <c r="C16" s="347"/>
      <c r="D16" s="347"/>
      <c r="E16" s="347"/>
      <c r="F16" s="347"/>
      <c r="G16" s="347"/>
      <c r="H16" s="347"/>
      <c r="I16" s="347"/>
      <c r="J16" s="347"/>
    </row>
    <row r="17" spans="1:7" ht="23.25">
      <c r="A17" s="367" t="s">
        <v>380</v>
      </c>
      <c r="B17" s="367"/>
      <c r="C17" s="367"/>
      <c r="D17" s="5" t="s">
        <v>189</v>
      </c>
      <c r="E17" s="80">
        <f>G18</f>
        <v>211680</v>
      </c>
      <c r="F17" s="5" t="s">
        <v>47</v>
      </c>
      <c r="G17" s="5" t="s">
        <v>624</v>
      </c>
    </row>
    <row r="18" spans="1:10" ht="23.25">
      <c r="A18" s="347" t="s">
        <v>1298</v>
      </c>
      <c r="B18" s="347"/>
      <c r="C18" s="347"/>
      <c r="D18" s="347"/>
      <c r="E18" s="347"/>
      <c r="F18" s="5" t="s">
        <v>45</v>
      </c>
      <c r="G18" s="50">
        <v>211680</v>
      </c>
      <c r="H18" s="5" t="s">
        <v>44</v>
      </c>
      <c r="I18" s="347"/>
      <c r="J18" s="347"/>
    </row>
    <row r="19" spans="1:10" ht="23.25">
      <c r="A19" s="347" t="s">
        <v>772</v>
      </c>
      <c r="B19" s="347"/>
      <c r="C19" s="347"/>
      <c r="D19" s="347"/>
      <c r="E19" s="347"/>
      <c r="F19" s="347"/>
      <c r="G19" s="347"/>
      <c r="H19" s="347"/>
      <c r="I19" s="347"/>
      <c r="J19" s="347"/>
    </row>
    <row r="20" spans="1:10" ht="23.25">
      <c r="A20" s="53" t="s">
        <v>277</v>
      </c>
      <c r="B20" s="53"/>
      <c r="C20" s="53"/>
      <c r="D20" s="53"/>
      <c r="E20" s="53"/>
      <c r="F20" s="53"/>
      <c r="G20" s="53"/>
      <c r="H20" s="53"/>
      <c r="I20" s="53"/>
      <c r="J20" s="53"/>
    </row>
    <row r="21" spans="1:7" ht="23.25">
      <c r="A21" s="367" t="s">
        <v>656</v>
      </c>
      <c r="B21" s="367"/>
      <c r="C21" s="367"/>
      <c r="D21" s="367"/>
      <c r="E21" s="81">
        <f>E22+E37+E83</f>
        <v>2858250</v>
      </c>
      <c r="F21" s="5" t="s">
        <v>47</v>
      </c>
      <c r="G21" s="5" t="s">
        <v>624</v>
      </c>
    </row>
    <row r="22" spans="1:7" ht="23.25">
      <c r="A22" s="55"/>
      <c r="B22" s="55" t="s">
        <v>42</v>
      </c>
      <c r="C22" s="53"/>
      <c r="D22" s="53" t="s">
        <v>625</v>
      </c>
      <c r="E22" s="82">
        <f>G23+G27+F30+F32+F34</f>
        <v>65000</v>
      </c>
      <c r="F22" s="5" t="s">
        <v>47</v>
      </c>
      <c r="G22" s="50" t="s">
        <v>624</v>
      </c>
    </row>
    <row r="23" spans="1:10" ht="23.25">
      <c r="A23" s="347" t="s">
        <v>1267</v>
      </c>
      <c r="B23" s="347"/>
      <c r="C23" s="347"/>
      <c r="D23" s="347"/>
      <c r="E23" s="347"/>
      <c r="F23" s="347"/>
      <c r="G23" s="50">
        <v>5000</v>
      </c>
      <c r="H23" s="5" t="s">
        <v>47</v>
      </c>
      <c r="I23" s="347"/>
      <c r="J23" s="347"/>
    </row>
    <row r="24" spans="1:10" ht="23.25">
      <c r="A24" s="347" t="s">
        <v>38</v>
      </c>
      <c r="B24" s="347"/>
      <c r="C24" s="347"/>
      <c r="D24" s="347"/>
      <c r="E24" s="347"/>
      <c r="F24" s="347"/>
      <c r="G24" s="347"/>
      <c r="H24" s="347"/>
      <c r="I24" s="347"/>
      <c r="J24" s="347"/>
    </row>
    <row r="25" spans="1:10" ht="23.25">
      <c r="A25" s="347" t="s">
        <v>773</v>
      </c>
      <c r="B25" s="347"/>
      <c r="C25" s="347"/>
      <c r="D25" s="347"/>
      <c r="E25" s="347"/>
      <c r="F25" s="347"/>
      <c r="G25" s="347"/>
      <c r="H25" s="347"/>
      <c r="I25" s="347"/>
      <c r="J25" s="347"/>
    </row>
    <row r="26" spans="1:10" ht="23.25">
      <c r="A26" s="53" t="s">
        <v>563</v>
      </c>
      <c r="B26" s="53"/>
      <c r="C26" s="53"/>
      <c r="D26" s="53"/>
      <c r="E26" s="53"/>
      <c r="F26" s="53"/>
      <c r="G26" s="53"/>
      <c r="H26" s="53"/>
      <c r="I26" s="53"/>
      <c r="J26" s="53"/>
    </row>
    <row r="27" spans="1:10" ht="23.25">
      <c r="A27" s="367" t="s">
        <v>952</v>
      </c>
      <c r="B27" s="367"/>
      <c r="C27" s="367"/>
      <c r="D27" s="367"/>
      <c r="E27" s="367"/>
      <c r="F27" s="53" t="s">
        <v>441</v>
      </c>
      <c r="G27" s="72">
        <v>20000</v>
      </c>
      <c r="H27" s="5" t="s">
        <v>47</v>
      </c>
      <c r="I27" s="347"/>
      <c r="J27" s="347"/>
    </row>
    <row r="28" spans="1:10" ht="23.25">
      <c r="A28" s="347" t="s">
        <v>18</v>
      </c>
      <c r="B28" s="347"/>
      <c r="C28" s="347"/>
      <c r="D28" s="347"/>
      <c r="E28" s="347"/>
      <c r="F28" s="347"/>
      <c r="G28" s="347"/>
      <c r="H28" s="347"/>
      <c r="I28" s="347"/>
      <c r="J28" s="347"/>
    </row>
    <row r="29" spans="1:10" ht="23.25">
      <c r="A29" s="367" t="s">
        <v>564</v>
      </c>
      <c r="B29" s="367"/>
      <c r="C29" s="367"/>
      <c r="D29" s="367"/>
      <c r="E29" s="367"/>
      <c r="F29" s="367"/>
      <c r="G29" s="367"/>
      <c r="H29" s="367"/>
      <c r="I29" s="367"/>
      <c r="J29" s="367"/>
    </row>
    <row r="30" spans="1:10" ht="23.25">
      <c r="A30" s="347" t="s">
        <v>442</v>
      </c>
      <c r="B30" s="347"/>
      <c r="C30" s="347"/>
      <c r="D30" s="347"/>
      <c r="E30" s="347"/>
      <c r="F30" s="72">
        <v>10000</v>
      </c>
      <c r="G30" s="53" t="s">
        <v>44</v>
      </c>
      <c r="H30" s="347" t="s">
        <v>660</v>
      </c>
      <c r="I30" s="347"/>
      <c r="J30" s="347"/>
    </row>
    <row r="31" spans="1:10" ht="23.25">
      <c r="A31" s="347" t="s">
        <v>969</v>
      </c>
      <c r="B31" s="347"/>
      <c r="C31" s="347"/>
      <c r="D31" s="347"/>
      <c r="E31" s="347"/>
      <c r="F31" s="347"/>
      <c r="G31" s="347"/>
      <c r="H31" s="347"/>
      <c r="I31" s="347"/>
      <c r="J31" s="347"/>
    </row>
    <row r="32" spans="1:10" ht="23.25">
      <c r="A32" s="347" t="s">
        <v>443</v>
      </c>
      <c r="B32" s="347"/>
      <c r="C32" s="347"/>
      <c r="D32" s="347"/>
      <c r="E32" s="347"/>
      <c r="F32" s="72">
        <v>10000</v>
      </c>
      <c r="G32" s="53" t="s">
        <v>81</v>
      </c>
      <c r="H32" s="65"/>
      <c r="I32" s="65"/>
      <c r="J32" s="65"/>
    </row>
    <row r="33" spans="1:10" ht="23.25">
      <c r="A33" s="347" t="s">
        <v>780</v>
      </c>
      <c r="B33" s="347"/>
      <c r="C33" s="347"/>
      <c r="D33" s="347"/>
      <c r="E33" s="347"/>
      <c r="F33" s="347"/>
      <c r="G33" s="347"/>
      <c r="H33" s="347"/>
      <c r="I33" s="347"/>
      <c r="J33" s="347"/>
    </row>
    <row r="34" spans="1:10" ht="23.25">
      <c r="A34" s="347" t="s">
        <v>254</v>
      </c>
      <c r="B34" s="347"/>
      <c r="C34" s="347"/>
      <c r="D34" s="347"/>
      <c r="E34" s="347"/>
      <c r="F34" s="72">
        <v>20000</v>
      </c>
      <c r="G34" s="5" t="s">
        <v>47</v>
      </c>
      <c r="H34" s="347" t="s">
        <v>695</v>
      </c>
      <c r="I34" s="347"/>
      <c r="J34" s="347"/>
    </row>
    <row r="35" spans="1:10" ht="23.25">
      <c r="A35" s="347" t="s">
        <v>1094</v>
      </c>
      <c r="B35" s="347"/>
      <c r="C35" s="347"/>
      <c r="D35" s="347"/>
      <c r="E35" s="347"/>
      <c r="F35" s="347"/>
      <c r="G35" s="347"/>
      <c r="H35" s="347"/>
      <c r="I35" s="347"/>
      <c r="J35" s="347"/>
    </row>
    <row r="36" spans="1:10" ht="23.25">
      <c r="A36" s="367" t="s">
        <v>565</v>
      </c>
      <c r="B36" s="367"/>
      <c r="C36" s="367"/>
      <c r="D36" s="367"/>
      <c r="E36" s="367"/>
      <c r="F36" s="367"/>
      <c r="G36" s="367"/>
      <c r="H36" s="367"/>
      <c r="I36" s="367"/>
      <c r="J36" s="367"/>
    </row>
    <row r="37" spans="2:10" ht="23.25">
      <c r="B37" s="55" t="s">
        <v>43</v>
      </c>
      <c r="C37" s="53"/>
      <c r="D37" s="53" t="s">
        <v>662</v>
      </c>
      <c r="E37" s="83">
        <f>F38+F44+F47+H62</f>
        <v>1279750</v>
      </c>
      <c r="F37" s="5" t="s">
        <v>47</v>
      </c>
      <c r="G37" s="53" t="s">
        <v>624</v>
      </c>
      <c r="H37" s="53"/>
      <c r="I37" s="53"/>
      <c r="J37" s="53"/>
    </row>
    <row r="38" spans="1:19" ht="23.25">
      <c r="A38" s="347" t="s">
        <v>255</v>
      </c>
      <c r="B38" s="347"/>
      <c r="C38" s="347"/>
      <c r="D38" s="347"/>
      <c r="E38" s="347"/>
      <c r="F38" s="72">
        <v>30000</v>
      </c>
      <c r="G38" s="5" t="s">
        <v>47</v>
      </c>
      <c r="H38" s="347" t="s">
        <v>695</v>
      </c>
      <c r="I38" s="347"/>
      <c r="J38" s="347"/>
      <c r="K38" s="10"/>
      <c r="O38" s="75"/>
      <c r="P38" s="75"/>
      <c r="Q38" s="75"/>
      <c r="R38" s="75"/>
      <c r="S38" s="56"/>
    </row>
    <row r="39" spans="1:19" ht="23.25">
      <c r="A39" s="347" t="s">
        <v>353</v>
      </c>
      <c r="B39" s="347"/>
      <c r="C39" s="347"/>
      <c r="D39" s="347"/>
      <c r="E39" s="347"/>
      <c r="F39" s="347"/>
      <c r="G39" s="347"/>
      <c r="H39" s="347"/>
      <c r="I39" s="347"/>
      <c r="J39" s="347"/>
      <c r="K39" s="10"/>
      <c r="P39" s="75"/>
      <c r="Q39" s="75"/>
      <c r="R39" s="75"/>
      <c r="S39" s="56"/>
    </row>
    <row r="40" spans="1:19" ht="23.25">
      <c r="A40" s="347" t="s">
        <v>464</v>
      </c>
      <c r="B40" s="347"/>
      <c r="C40" s="347"/>
      <c r="D40" s="347"/>
      <c r="E40" s="347"/>
      <c r="F40" s="347"/>
      <c r="G40" s="347"/>
      <c r="H40" s="347"/>
      <c r="I40" s="347"/>
      <c r="J40" s="347"/>
      <c r="K40" s="10"/>
      <c r="P40" s="75"/>
      <c r="Q40" s="75"/>
      <c r="R40" s="75"/>
      <c r="S40" s="56"/>
    </row>
    <row r="41" spans="1:19" ht="23.25">
      <c r="A41" s="347" t="s">
        <v>566</v>
      </c>
      <c r="B41" s="347"/>
      <c r="C41" s="347"/>
      <c r="D41" s="347"/>
      <c r="E41" s="347"/>
      <c r="F41" s="347"/>
      <c r="G41" s="347"/>
      <c r="H41" s="347"/>
      <c r="I41" s="347"/>
      <c r="J41" s="347"/>
      <c r="S41" s="56"/>
    </row>
    <row r="42" spans="1:10" ht="23.25">
      <c r="A42" s="366" t="s">
        <v>1258</v>
      </c>
      <c r="B42" s="366"/>
      <c r="C42" s="366"/>
      <c r="D42" s="366"/>
      <c r="E42" s="366"/>
      <c r="F42" s="366"/>
      <c r="G42" s="366"/>
      <c r="H42" s="366"/>
      <c r="I42" s="366"/>
      <c r="J42" s="366"/>
    </row>
    <row r="43" spans="1:10" ht="23.25">
      <c r="A43" s="110"/>
      <c r="B43" s="110"/>
      <c r="C43" s="110"/>
      <c r="D43" s="110"/>
      <c r="E43" s="110"/>
      <c r="F43" s="110"/>
      <c r="G43" s="110"/>
      <c r="H43" s="110"/>
      <c r="I43" s="110"/>
      <c r="J43" s="110"/>
    </row>
    <row r="44" spans="1:19" ht="23.25">
      <c r="A44" s="347" t="s">
        <v>256</v>
      </c>
      <c r="B44" s="347"/>
      <c r="C44" s="347"/>
      <c r="D44" s="347"/>
      <c r="E44" s="347"/>
      <c r="F44" s="72">
        <v>50000</v>
      </c>
      <c r="G44" s="5" t="s">
        <v>47</v>
      </c>
      <c r="H44" s="347" t="s">
        <v>695</v>
      </c>
      <c r="I44" s="347"/>
      <c r="J44" s="347"/>
      <c r="S44" s="84"/>
    </row>
    <row r="45" spans="1:10" ht="23.25">
      <c r="A45" s="347" t="s">
        <v>354</v>
      </c>
      <c r="B45" s="347"/>
      <c r="C45" s="347"/>
      <c r="D45" s="347"/>
      <c r="E45" s="347"/>
      <c r="F45" s="347"/>
      <c r="G45" s="347"/>
      <c r="H45" s="347"/>
      <c r="I45" s="347"/>
      <c r="J45" s="347"/>
    </row>
    <row r="46" spans="1:10" ht="23.25">
      <c r="A46" s="347" t="s">
        <v>567</v>
      </c>
      <c r="B46" s="367"/>
      <c r="C46" s="367"/>
      <c r="D46" s="367"/>
      <c r="E46" s="367"/>
      <c r="F46" s="367"/>
      <c r="G46" s="367"/>
      <c r="H46" s="367"/>
      <c r="I46" s="367"/>
      <c r="J46" s="367"/>
    </row>
    <row r="47" spans="1:17" ht="23.25">
      <c r="A47" s="347" t="s">
        <v>257</v>
      </c>
      <c r="B47" s="347"/>
      <c r="C47" s="347"/>
      <c r="D47" s="347"/>
      <c r="E47" s="347"/>
      <c r="F47" s="72">
        <f>G52+G53+G54+G55+G56+G57+G58+G60+G61</f>
        <v>930000</v>
      </c>
      <c r="G47" s="5" t="s">
        <v>47</v>
      </c>
      <c r="H47" s="347" t="s">
        <v>695</v>
      </c>
      <c r="I47" s="347"/>
      <c r="J47" s="347"/>
      <c r="K47" s="347"/>
      <c r="L47" s="347"/>
      <c r="M47" s="347"/>
      <c r="N47" s="347"/>
      <c r="O47" s="56"/>
      <c r="P47" s="72"/>
      <c r="Q47" s="53"/>
    </row>
    <row r="48" spans="1:17" ht="23.25">
      <c r="A48" s="347" t="s">
        <v>355</v>
      </c>
      <c r="B48" s="347"/>
      <c r="C48" s="347"/>
      <c r="D48" s="347"/>
      <c r="E48" s="347"/>
      <c r="F48" s="347"/>
      <c r="G48" s="347"/>
      <c r="H48" s="347"/>
      <c r="I48" s="347"/>
      <c r="J48" s="347"/>
      <c r="K48" s="347"/>
      <c r="L48" s="347"/>
      <c r="M48" s="347"/>
      <c r="N48" s="347"/>
      <c r="O48" s="56"/>
      <c r="P48" s="72"/>
      <c r="Q48" s="53"/>
    </row>
    <row r="49" spans="1:17" ht="23.25">
      <c r="A49" s="347" t="s">
        <v>568</v>
      </c>
      <c r="B49" s="347"/>
      <c r="C49" s="347"/>
      <c r="D49" s="347"/>
      <c r="E49" s="347"/>
      <c r="F49" s="347"/>
      <c r="G49" s="347"/>
      <c r="H49" s="347"/>
      <c r="I49" s="347"/>
      <c r="J49" s="347"/>
      <c r="K49" s="347"/>
      <c r="L49" s="347"/>
      <c r="M49" s="347"/>
      <c r="N49" s="347"/>
      <c r="O49" s="56"/>
      <c r="P49" s="72"/>
      <c r="Q49" s="53"/>
    </row>
    <row r="50" spans="1:17" ht="23.25">
      <c r="A50" s="53" t="s">
        <v>569</v>
      </c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6"/>
      <c r="P50" s="72"/>
      <c r="Q50" s="53"/>
    </row>
    <row r="51" spans="1:17" ht="23.25">
      <c r="A51" s="367" t="s">
        <v>885</v>
      </c>
      <c r="B51" s="367"/>
      <c r="C51" s="367"/>
      <c r="D51" s="367"/>
      <c r="E51" s="367"/>
      <c r="F51" s="367"/>
      <c r="G51" s="367"/>
      <c r="H51" s="367"/>
      <c r="I51" s="367"/>
      <c r="J51" s="367"/>
      <c r="K51" s="53"/>
      <c r="L51" s="53"/>
      <c r="M51" s="53"/>
      <c r="N51" s="53"/>
      <c r="O51" s="56"/>
      <c r="P51" s="72"/>
      <c r="Q51" s="53"/>
    </row>
    <row r="52" spans="1:17" ht="23.25">
      <c r="A52" s="53" t="s">
        <v>583</v>
      </c>
      <c r="B52" s="53"/>
      <c r="C52" s="53"/>
      <c r="D52" s="53"/>
      <c r="E52" s="56"/>
      <c r="F52" s="56" t="s">
        <v>45</v>
      </c>
      <c r="G52" s="72">
        <v>150000</v>
      </c>
      <c r="H52" s="5" t="s">
        <v>47</v>
      </c>
      <c r="J52" s="53"/>
      <c r="K52" s="53"/>
      <c r="L52" s="53"/>
      <c r="M52" s="53"/>
      <c r="N52" s="53"/>
      <c r="O52" s="56"/>
      <c r="P52" s="72"/>
      <c r="Q52" s="53"/>
    </row>
    <row r="53" spans="1:17" ht="23.25">
      <c r="A53" s="65" t="s">
        <v>584</v>
      </c>
      <c r="B53" s="65"/>
      <c r="C53" s="65"/>
      <c r="D53" s="65"/>
      <c r="E53" s="56"/>
      <c r="F53" s="56" t="s">
        <v>45</v>
      </c>
      <c r="G53" s="72">
        <v>150000</v>
      </c>
      <c r="H53" s="5" t="s">
        <v>47</v>
      </c>
      <c r="J53" s="53"/>
      <c r="K53" s="53"/>
      <c r="L53" s="53"/>
      <c r="M53" s="53"/>
      <c r="N53" s="53"/>
      <c r="O53" s="56"/>
      <c r="P53" s="72"/>
      <c r="Q53" s="53"/>
    </row>
    <row r="54" spans="1:17" ht="23.25">
      <c r="A54" s="65" t="s">
        <v>585</v>
      </c>
      <c r="B54" s="65"/>
      <c r="C54" s="65"/>
      <c r="D54" s="65"/>
      <c r="E54" s="56"/>
      <c r="F54" s="56" t="s">
        <v>45</v>
      </c>
      <c r="G54" s="72">
        <v>50000</v>
      </c>
      <c r="H54" s="5" t="s">
        <v>47</v>
      </c>
      <c r="J54" s="53"/>
      <c r="K54" s="319"/>
      <c r="L54" s="319"/>
      <c r="M54" s="319"/>
      <c r="N54" s="319"/>
      <c r="O54" s="56"/>
      <c r="P54" s="72"/>
      <c r="Q54" s="53"/>
    </row>
    <row r="55" spans="1:17" ht="23.25">
      <c r="A55" s="65" t="s">
        <v>586</v>
      </c>
      <c r="B55" s="65"/>
      <c r="C55" s="65"/>
      <c r="D55" s="65"/>
      <c r="E55" s="65"/>
      <c r="F55" s="56" t="s">
        <v>45</v>
      </c>
      <c r="G55" s="72">
        <v>130000</v>
      </c>
      <c r="H55" s="5" t="s">
        <v>47</v>
      </c>
      <c r="J55" s="53"/>
      <c r="K55" s="319"/>
      <c r="L55" s="319"/>
      <c r="M55" s="319"/>
      <c r="N55" s="319"/>
      <c r="O55" s="56"/>
      <c r="P55" s="72"/>
      <c r="Q55" s="53"/>
    </row>
    <row r="56" spans="1:17" ht="23.25">
      <c r="A56" s="65" t="s">
        <v>587</v>
      </c>
      <c r="B56" s="65"/>
      <c r="C56" s="65"/>
      <c r="D56" s="65"/>
      <c r="E56" s="65"/>
      <c r="F56" s="56" t="s">
        <v>45</v>
      </c>
      <c r="G56" s="72">
        <v>50000</v>
      </c>
      <c r="H56" s="5" t="s">
        <v>47</v>
      </c>
      <c r="J56" s="53"/>
      <c r="K56" s="319"/>
      <c r="L56" s="319"/>
      <c r="M56" s="319"/>
      <c r="N56" s="319"/>
      <c r="O56" s="56"/>
      <c r="P56" s="72"/>
      <c r="Q56" s="53"/>
    </row>
    <row r="57" spans="1:17" ht="23.25">
      <c r="A57" s="65" t="s">
        <v>588</v>
      </c>
      <c r="B57" s="65"/>
      <c r="C57" s="65"/>
      <c r="D57" s="65"/>
      <c r="E57" s="65"/>
      <c r="F57" s="56" t="s">
        <v>45</v>
      </c>
      <c r="G57" s="72">
        <v>200000</v>
      </c>
      <c r="H57" s="5" t="s">
        <v>47</v>
      </c>
      <c r="J57" s="53"/>
      <c r="K57" s="347"/>
      <c r="L57" s="347"/>
      <c r="M57" s="347"/>
      <c r="N57" s="347"/>
      <c r="O57" s="56"/>
      <c r="P57" s="72"/>
      <c r="Q57" s="53"/>
    </row>
    <row r="58" spans="1:10" ht="23.25">
      <c r="A58" s="65" t="s">
        <v>589</v>
      </c>
      <c r="B58" s="65"/>
      <c r="C58" s="65"/>
      <c r="D58" s="65"/>
      <c r="E58" s="65"/>
      <c r="F58" s="56" t="s">
        <v>45</v>
      </c>
      <c r="G58" s="72">
        <v>100000</v>
      </c>
      <c r="H58" s="5" t="s">
        <v>47</v>
      </c>
      <c r="J58" s="53"/>
    </row>
    <row r="59" spans="1:10" ht="23.25">
      <c r="A59" s="65" t="s">
        <v>592</v>
      </c>
      <c r="B59" s="65"/>
      <c r="C59" s="65"/>
      <c r="D59" s="65"/>
      <c r="E59" s="65"/>
      <c r="F59" s="56"/>
      <c r="G59" s="85"/>
      <c r="H59" s="53"/>
      <c r="I59" s="53"/>
      <c r="J59" s="53"/>
    </row>
    <row r="60" spans="1:10" ht="23.25">
      <c r="A60" s="65" t="s">
        <v>590</v>
      </c>
      <c r="B60" s="65"/>
      <c r="C60" s="65"/>
      <c r="D60" s="65"/>
      <c r="E60" s="65"/>
      <c r="F60" s="56" t="s">
        <v>45</v>
      </c>
      <c r="G60" s="72">
        <v>70000</v>
      </c>
      <c r="H60" s="53" t="s">
        <v>44</v>
      </c>
      <c r="I60" s="53"/>
      <c r="J60" s="53"/>
    </row>
    <row r="61" spans="1:10" ht="23.25">
      <c r="A61" s="65" t="s">
        <v>591</v>
      </c>
      <c r="B61" s="65"/>
      <c r="C61" s="65"/>
      <c r="D61" s="65"/>
      <c r="E61" s="65"/>
      <c r="F61" s="56" t="s">
        <v>45</v>
      </c>
      <c r="G61" s="72">
        <v>30000</v>
      </c>
      <c r="H61" s="53" t="s">
        <v>44</v>
      </c>
      <c r="I61" s="53"/>
      <c r="J61" s="53"/>
    </row>
    <row r="62" spans="1:10" ht="23.25">
      <c r="A62" s="65" t="s">
        <v>258</v>
      </c>
      <c r="B62" s="65"/>
      <c r="C62" s="65"/>
      <c r="D62" s="65"/>
      <c r="E62" s="65"/>
      <c r="F62" s="56"/>
      <c r="G62" s="72"/>
      <c r="H62" s="240">
        <f>G66+E68+G71+G75+G78</f>
        <v>269750</v>
      </c>
      <c r="I62" s="53"/>
      <c r="J62" s="53"/>
    </row>
    <row r="63" spans="1:10" ht="23.25">
      <c r="A63" s="65" t="s">
        <v>570</v>
      </c>
      <c r="B63" s="65"/>
      <c r="C63" s="65"/>
      <c r="D63" s="65"/>
      <c r="E63" s="65"/>
      <c r="F63" s="56"/>
      <c r="G63" s="72"/>
      <c r="H63" s="53"/>
      <c r="I63" s="53"/>
      <c r="J63" s="53"/>
    </row>
    <row r="64" spans="1:10" ht="23.25">
      <c r="A64" s="65"/>
      <c r="B64" s="65" t="s">
        <v>259</v>
      </c>
      <c r="C64" s="65"/>
      <c r="D64" s="65"/>
      <c r="E64" s="65"/>
      <c r="F64" s="56"/>
      <c r="G64" s="72"/>
      <c r="H64" s="53"/>
      <c r="I64" s="53"/>
      <c r="J64" s="53"/>
    </row>
    <row r="65" spans="1:10" ht="23.25">
      <c r="A65" s="65" t="s">
        <v>571</v>
      </c>
      <c r="B65" s="65"/>
      <c r="C65" s="65"/>
      <c r="D65" s="65"/>
      <c r="E65" s="65"/>
      <c r="F65" s="56"/>
      <c r="G65" s="72"/>
      <c r="H65" s="53"/>
      <c r="I65" s="53"/>
      <c r="J65" s="53"/>
    </row>
    <row r="66" spans="1:10" ht="23.25">
      <c r="A66" s="65" t="s">
        <v>1095</v>
      </c>
      <c r="B66" s="65"/>
      <c r="C66" s="65"/>
      <c r="D66" s="65"/>
      <c r="E66" s="65"/>
      <c r="F66" s="56"/>
      <c r="G66" s="72">
        <v>30000</v>
      </c>
      <c r="H66" s="53" t="s">
        <v>44</v>
      </c>
      <c r="I66" s="53"/>
      <c r="J66" s="53"/>
    </row>
    <row r="67" spans="1:10" ht="23.25">
      <c r="A67" s="65" t="s">
        <v>578</v>
      </c>
      <c r="B67" s="65"/>
      <c r="C67" s="65"/>
      <c r="D67" s="65"/>
      <c r="E67" s="65"/>
      <c r="F67" s="56"/>
      <c r="G67" s="72"/>
      <c r="H67" s="53"/>
      <c r="I67" s="53"/>
      <c r="J67" s="53"/>
    </row>
    <row r="68" spans="1:10" ht="23.25">
      <c r="A68" s="65"/>
      <c r="B68" s="65" t="s">
        <v>260</v>
      </c>
      <c r="C68" s="65"/>
      <c r="D68" s="65"/>
      <c r="E68" s="72">
        <v>200200</v>
      </c>
      <c r="F68" s="56" t="s">
        <v>44</v>
      </c>
      <c r="G68" s="72" t="s">
        <v>572</v>
      </c>
      <c r="H68" s="53"/>
      <c r="I68" s="53"/>
      <c r="J68" s="53"/>
    </row>
    <row r="69" spans="1:10" ht="23.25">
      <c r="A69" s="65" t="s">
        <v>573</v>
      </c>
      <c r="B69" s="65"/>
      <c r="C69" s="65"/>
      <c r="D69" s="65"/>
      <c r="E69" s="65"/>
      <c r="F69" s="56"/>
      <c r="G69" s="72"/>
      <c r="H69" s="53"/>
      <c r="I69" s="53"/>
      <c r="J69" s="53"/>
    </row>
    <row r="70" spans="1:10" ht="23.25">
      <c r="A70" s="65" t="s">
        <v>574</v>
      </c>
      <c r="B70" s="65"/>
      <c r="C70" s="65"/>
      <c r="D70" s="65"/>
      <c r="E70" s="65"/>
      <c r="F70" s="56"/>
      <c r="G70" s="72"/>
      <c r="H70" s="53"/>
      <c r="I70" s="53"/>
      <c r="J70" s="53"/>
    </row>
    <row r="71" spans="1:10" ht="23.25">
      <c r="A71" s="65"/>
      <c r="B71" s="65" t="s">
        <v>261</v>
      </c>
      <c r="C71" s="65"/>
      <c r="D71" s="65"/>
      <c r="E71" s="65"/>
      <c r="F71" s="56"/>
      <c r="G71" s="72">
        <v>33000</v>
      </c>
      <c r="H71" s="53" t="s">
        <v>575</v>
      </c>
      <c r="I71" s="53"/>
      <c r="J71" s="53"/>
    </row>
    <row r="72" spans="1:10" ht="23.25">
      <c r="A72" s="65" t="s">
        <v>576</v>
      </c>
      <c r="B72" s="65"/>
      <c r="C72" s="65"/>
      <c r="D72" s="65"/>
      <c r="E72" s="65"/>
      <c r="F72" s="56"/>
      <c r="G72" s="72"/>
      <c r="H72" s="53"/>
      <c r="I72" s="53"/>
      <c r="J72" s="53"/>
    </row>
    <row r="73" spans="1:10" ht="23.25">
      <c r="A73" s="65" t="s">
        <v>577</v>
      </c>
      <c r="B73" s="65"/>
      <c r="C73" s="65"/>
      <c r="D73" s="65"/>
      <c r="E73" s="65"/>
      <c r="F73" s="56"/>
      <c r="G73" s="72"/>
      <c r="H73" s="53"/>
      <c r="I73" s="53"/>
      <c r="J73" s="53"/>
    </row>
    <row r="74" spans="1:10" ht="23.25">
      <c r="A74" s="65" t="s">
        <v>579</v>
      </c>
      <c r="B74" s="65"/>
      <c r="C74" s="65"/>
      <c r="D74" s="65"/>
      <c r="E74" s="65"/>
      <c r="F74" s="56"/>
      <c r="G74" s="72"/>
      <c r="H74" s="53"/>
      <c r="I74" s="53"/>
      <c r="J74" s="53"/>
    </row>
    <row r="75" spans="1:10" ht="23.25">
      <c r="A75" s="65"/>
      <c r="B75" s="65" t="s">
        <v>262</v>
      </c>
      <c r="C75" s="65"/>
      <c r="D75" s="65"/>
      <c r="E75" s="65"/>
      <c r="F75" s="56"/>
      <c r="G75" s="72">
        <v>550</v>
      </c>
      <c r="H75" s="53" t="s">
        <v>580</v>
      </c>
      <c r="I75" s="53"/>
      <c r="J75" s="53"/>
    </row>
    <row r="76" spans="1:10" ht="23.25">
      <c r="A76" s="65" t="s">
        <v>1097</v>
      </c>
      <c r="B76" s="65"/>
      <c r="C76" s="65"/>
      <c r="D76" s="65"/>
      <c r="E76" s="65"/>
      <c r="F76" s="56"/>
      <c r="G76" s="72"/>
      <c r="H76" s="53"/>
      <c r="I76" s="53"/>
      <c r="J76" s="53"/>
    </row>
    <row r="77" spans="1:10" ht="23.25">
      <c r="A77" s="86" t="s">
        <v>1096</v>
      </c>
      <c r="B77" s="65"/>
      <c r="C77" s="65"/>
      <c r="D77" s="65"/>
      <c r="E77" s="65"/>
      <c r="F77" s="56"/>
      <c r="G77" s="72"/>
      <c r="H77" s="53"/>
      <c r="I77" s="53"/>
      <c r="J77" s="53"/>
    </row>
    <row r="78" spans="1:10" ht="23.25">
      <c r="A78" s="65"/>
      <c r="B78" s="65" t="s">
        <v>263</v>
      </c>
      <c r="C78" s="65"/>
      <c r="D78" s="65"/>
      <c r="E78" s="65"/>
      <c r="F78" s="56"/>
      <c r="G78" s="72">
        <v>6000</v>
      </c>
      <c r="H78" s="53" t="s">
        <v>44</v>
      </c>
      <c r="I78" s="53"/>
      <c r="J78" s="53"/>
    </row>
    <row r="79" spans="1:10" ht="23.25">
      <c r="A79" s="65" t="s">
        <v>581</v>
      </c>
      <c r="B79" s="65"/>
      <c r="C79" s="65"/>
      <c r="D79" s="65"/>
      <c r="E79" s="65"/>
      <c r="F79" s="56"/>
      <c r="G79" s="72"/>
      <c r="H79" s="53"/>
      <c r="I79" s="53"/>
      <c r="J79" s="53"/>
    </row>
    <row r="80" spans="1:10" ht="23.25">
      <c r="A80" s="65" t="s">
        <v>582</v>
      </c>
      <c r="B80" s="65"/>
      <c r="C80" s="65"/>
      <c r="D80" s="65"/>
      <c r="E80" s="65"/>
      <c r="F80" s="56"/>
      <c r="G80" s="72"/>
      <c r="H80" s="53"/>
      <c r="I80" s="53"/>
      <c r="J80" s="53"/>
    </row>
    <row r="81" spans="1:10" ht="23.25">
      <c r="A81" s="366" t="s">
        <v>1259</v>
      </c>
      <c r="B81" s="366"/>
      <c r="C81" s="366"/>
      <c r="D81" s="366"/>
      <c r="E81" s="366"/>
      <c r="F81" s="366"/>
      <c r="G81" s="366"/>
      <c r="H81" s="366"/>
      <c r="I81" s="366"/>
      <c r="J81" s="366"/>
    </row>
    <row r="82" spans="1:10" ht="23.25">
      <c r="A82" s="65"/>
      <c r="B82" s="65"/>
      <c r="C82" s="65"/>
      <c r="D82" s="65"/>
      <c r="E82" s="65"/>
      <c r="F82" s="56"/>
      <c r="G82" s="72"/>
      <c r="H82" s="53"/>
      <c r="I82" s="53"/>
      <c r="J82" s="53"/>
    </row>
    <row r="83" spans="1:10" ht="23.25">
      <c r="A83" s="65"/>
      <c r="B83" s="86" t="s">
        <v>48</v>
      </c>
      <c r="C83" s="65"/>
      <c r="D83" s="65" t="s">
        <v>639</v>
      </c>
      <c r="E83" s="87">
        <f>F84+F87+F90+F94+F97+F101+F105+E122</f>
        <v>1513500</v>
      </c>
      <c r="F83" s="65" t="s">
        <v>47</v>
      </c>
      <c r="G83" s="65"/>
      <c r="H83" s="65"/>
      <c r="I83" s="65"/>
      <c r="J83" s="65"/>
    </row>
    <row r="84" spans="1:10" ht="23.25">
      <c r="A84" s="347" t="s">
        <v>264</v>
      </c>
      <c r="B84" s="347"/>
      <c r="C84" s="347"/>
      <c r="D84" s="347"/>
      <c r="E84" s="347"/>
      <c r="F84" s="50">
        <v>20000</v>
      </c>
      <c r="G84" s="65" t="s">
        <v>47</v>
      </c>
      <c r="H84" s="347" t="s">
        <v>660</v>
      </c>
      <c r="I84" s="347"/>
      <c r="J84" s="347"/>
    </row>
    <row r="85" spans="1:10" ht="23.25">
      <c r="A85" s="347" t="s">
        <v>793</v>
      </c>
      <c r="B85" s="347"/>
      <c r="C85" s="347"/>
      <c r="D85" s="347"/>
      <c r="E85" s="347"/>
      <c r="F85" s="347"/>
      <c r="G85" s="347"/>
      <c r="H85" s="347"/>
      <c r="I85" s="347"/>
      <c r="J85" s="347"/>
    </row>
    <row r="86" spans="1:10" ht="23.25">
      <c r="A86" s="381" t="s">
        <v>593</v>
      </c>
      <c r="B86" s="381"/>
      <c r="C86" s="381"/>
      <c r="D86" s="381"/>
      <c r="E86" s="381"/>
      <c r="F86" s="381"/>
      <c r="G86" s="381"/>
      <c r="H86" s="381"/>
      <c r="I86" s="381"/>
      <c r="J86" s="381"/>
    </row>
    <row r="87" spans="1:10" ht="23.25">
      <c r="A87" s="347" t="s">
        <v>265</v>
      </c>
      <c r="B87" s="347"/>
      <c r="C87" s="347"/>
      <c r="D87" s="347"/>
      <c r="E87" s="347"/>
      <c r="F87" s="50">
        <v>1000</v>
      </c>
      <c r="G87" s="65" t="s">
        <v>47</v>
      </c>
      <c r="H87" s="347" t="s">
        <v>660</v>
      </c>
      <c r="I87" s="347"/>
      <c r="J87" s="347"/>
    </row>
    <row r="88" spans="1:10" ht="23.25">
      <c r="A88" s="347" t="s">
        <v>794</v>
      </c>
      <c r="B88" s="347"/>
      <c r="C88" s="347"/>
      <c r="D88" s="347"/>
      <c r="E88" s="347"/>
      <c r="F88" s="347"/>
      <c r="G88" s="347"/>
      <c r="H88" s="347"/>
      <c r="I88" s="347"/>
      <c r="J88" s="347"/>
    </row>
    <row r="89" spans="1:10" ht="23.25">
      <c r="A89" s="347" t="s">
        <v>594</v>
      </c>
      <c r="B89" s="347"/>
      <c r="C89" s="347"/>
      <c r="D89" s="347"/>
      <c r="E89" s="347"/>
      <c r="F89" s="347"/>
      <c r="G89" s="347"/>
      <c r="H89" s="347"/>
      <c r="I89" s="347"/>
      <c r="J89" s="347"/>
    </row>
    <row r="90" spans="1:10" ht="23.25">
      <c r="A90" s="347" t="s">
        <v>266</v>
      </c>
      <c r="B90" s="347"/>
      <c r="C90" s="347"/>
      <c r="D90" s="347"/>
      <c r="E90" s="347"/>
      <c r="F90" s="50">
        <v>25000</v>
      </c>
      <c r="G90" s="65" t="s">
        <v>47</v>
      </c>
      <c r="H90" s="347" t="s">
        <v>660</v>
      </c>
      <c r="I90" s="347"/>
      <c r="J90" s="347"/>
    </row>
    <row r="91" spans="1:10" ht="23.25">
      <c r="A91" s="347" t="s">
        <v>597</v>
      </c>
      <c r="B91" s="347"/>
      <c r="C91" s="347"/>
      <c r="D91" s="347"/>
      <c r="E91" s="347"/>
      <c r="F91" s="347"/>
      <c r="G91" s="347"/>
      <c r="H91" s="347"/>
      <c r="I91" s="347"/>
      <c r="J91" s="347"/>
    </row>
    <row r="92" spans="1:10" ht="23.25">
      <c r="A92" s="347" t="s">
        <v>596</v>
      </c>
      <c r="B92" s="347"/>
      <c r="C92" s="347"/>
      <c r="D92" s="347"/>
      <c r="E92" s="347"/>
      <c r="F92" s="347"/>
      <c r="G92" s="347"/>
      <c r="H92" s="347"/>
      <c r="I92" s="347"/>
      <c r="J92" s="347"/>
    </row>
    <row r="93" spans="1:10" ht="23.25">
      <c r="A93" s="53" t="s">
        <v>595</v>
      </c>
      <c r="B93" s="53"/>
      <c r="C93" s="53"/>
      <c r="D93" s="53"/>
      <c r="E93" s="53"/>
      <c r="F93" s="53"/>
      <c r="G93" s="53"/>
      <c r="H93" s="53"/>
      <c r="I93" s="53"/>
      <c r="J93" s="53"/>
    </row>
    <row r="94" spans="1:10" ht="23.25">
      <c r="A94" s="347" t="s">
        <v>267</v>
      </c>
      <c r="B94" s="347"/>
      <c r="C94" s="347"/>
      <c r="D94" s="347"/>
      <c r="E94" s="347"/>
      <c r="F94" s="50">
        <v>3000</v>
      </c>
      <c r="G94" s="65" t="s">
        <v>47</v>
      </c>
      <c r="H94" s="347" t="s">
        <v>889</v>
      </c>
      <c r="I94" s="347"/>
      <c r="J94" s="347"/>
    </row>
    <row r="95" spans="1:10" ht="23.25">
      <c r="A95" s="347" t="s">
        <v>361</v>
      </c>
      <c r="B95" s="347"/>
      <c r="C95" s="347"/>
      <c r="D95" s="347"/>
      <c r="E95" s="347"/>
      <c r="F95" s="347"/>
      <c r="G95" s="347"/>
      <c r="H95" s="347"/>
      <c r="I95" s="347"/>
      <c r="J95" s="347"/>
    </row>
    <row r="96" spans="1:10" ht="23.25">
      <c r="A96" s="347" t="s">
        <v>598</v>
      </c>
      <c r="B96" s="367"/>
      <c r="C96" s="367"/>
      <c r="D96" s="367"/>
      <c r="E96" s="367"/>
      <c r="F96" s="367"/>
      <c r="G96" s="367"/>
      <c r="H96" s="367"/>
      <c r="I96" s="367"/>
      <c r="J96" s="367"/>
    </row>
    <row r="97" spans="1:10" ht="23.25">
      <c r="A97" s="347" t="s">
        <v>268</v>
      </c>
      <c r="B97" s="347"/>
      <c r="C97" s="347"/>
      <c r="D97" s="347"/>
      <c r="E97" s="347"/>
      <c r="F97" s="50">
        <v>85000</v>
      </c>
      <c r="G97" s="65" t="s">
        <v>47</v>
      </c>
      <c r="H97" s="347" t="s">
        <v>660</v>
      </c>
      <c r="I97" s="347"/>
      <c r="J97" s="347"/>
    </row>
    <row r="98" spans="1:10" ht="23.25">
      <c r="A98" s="347" t="s">
        <v>362</v>
      </c>
      <c r="B98" s="347"/>
      <c r="C98" s="347"/>
      <c r="D98" s="347"/>
      <c r="E98" s="347"/>
      <c r="F98" s="347"/>
      <c r="G98" s="347"/>
      <c r="H98" s="347"/>
      <c r="I98" s="347"/>
      <c r="J98" s="347"/>
    </row>
    <row r="99" spans="1:10" ht="23.25">
      <c r="A99" s="347" t="s">
        <v>197</v>
      </c>
      <c r="B99" s="347"/>
      <c r="C99" s="347"/>
      <c r="D99" s="347"/>
      <c r="E99" s="347"/>
      <c r="F99" s="347"/>
      <c r="G99" s="347"/>
      <c r="H99" s="347"/>
      <c r="I99" s="347"/>
      <c r="J99" s="347"/>
    </row>
    <row r="100" spans="1:10" ht="23.25">
      <c r="A100" s="53" t="s">
        <v>599</v>
      </c>
      <c r="B100" s="53"/>
      <c r="C100" s="53"/>
      <c r="D100" s="53"/>
      <c r="E100" s="53"/>
      <c r="F100" s="53"/>
      <c r="G100" s="53"/>
      <c r="H100" s="53"/>
      <c r="I100" s="53"/>
      <c r="J100" s="53"/>
    </row>
    <row r="101" spans="1:10" ht="23.25">
      <c r="A101" s="347" t="s">
        <v>269</v>
      </c>
      <c r="B101" s="347"/>
      <c r="C101" s="347"/>
      <c r="D101" s="347"/>
      <c r="E101" s="347"/>
      <c r="F101" s="50">
        <v>15000</v>
      </c>
      <c r="G101" s="65" t="s">
        <v>47</v>
      </c>
      <c r="H101" s="347" t="s">
        <v>660</v>
      </c>
      <c r="I101" s="347"/>
      <c r="J101" s="347"/>
    </row>
    <row r="102" spans="1:10" ht="23.25">
      <c r="A102" s="347" t="s">
        <v>363</v>
      </c>
      <c r="B102" s="347"/>
      <c r="C102" s="347"/>
      <c r="D102" s="347"/>
      <c r="E102" s="347"/>
      <c r="F102" s="347"/>
      <c r="G102" s="347"/>
      <c r="H102" s="347"/>
      <c r="I102" s="347"/>
      <c r="J102" s="347"/>
    </row>
    <row r="103" spans="1:10" ht="23.25">
      <c r="A103" s="347" t="s">
        <v>601</v>
      </c>
      <c r="B103" s="347"/>
      <c r="C103" s="347"/>
      <c r="D103" s="347"/>
      <c r="E103" s="347"/>
      <c r="F103" s="347"/>
      <c r="G103" s="347"/>
      <c r="H103" s="347"/>
      <c r="I103" s="347"/>
      <c r="J103" s="347"/>
    </row>
    <row r="104" spans="1:10" ht="23.25">
      <c r="A104" s="53" t="s">
        <v>600</v>
      </c>
      <c r="B104" s="53"/>
      <c r="C104" s="53"/>
      <c r="D104" s="53"/>
      <c r="E104" s="53"/>
      <c r="F104" s="53"/>
      <c r="G104" s="53"/>
      <c r="H104" s="53"/>
      <c r="I104" s="53"/>
      <c r="J104" s="53"/>
    </row>
    <row r="105" spans="1:19" ht="23.25">
      <c r="A105" s="347" t="s">
        <v>270</v>
      </c>
      <c r="B105" s="347"/>
      <c r="C105" s="347"/>
      <c r="D105" s="347"/>
      <c r="E105" s="347"/>
      <c r="F105" s="50">
        <f>F106+F109</f>
        <v>1354500</v>
      </c>
      <c r="G105" s="65" t="s">
        <v>47</v>
      </c>
      <c r="H105" s="347" t="s">
        <v>886</v>
      </c>
      <c r="I105" s="347"/>
      <c r="J105" s="347"/>
      <c r="K105" s="10"/>
      <c r="O105" s="75"/>
      <c r="P105" s="75"/>
      <c r="Q105" s="75"/>
      <c r="R105" s="75"/>
      <c r="S105" s="75"/>
    </row>
    <row r="106" spans="1:19" ht="23.25">
      <c r="A106" s="65" t="s">
        <v>271</v>
      </c>
      <c r="B106" s="65"/>
      <c r="C106" s="65"/>
      <c r="D106" s="65"/>
      <c r="E106" s="65"/>
      <c r="F106" s="50">
        <v>107800</v>
      </c>
      <c r="G106" s="65" t="s">
        <v>47</v>
      </c>
      <c r="H106" s="347" t="s">
        <v>602</v>
      </c>
      <c r="I106" s="347"/>
      <c r="J106" s="347"/>
      <c r="K106" s="10"/>
      <c r="O106" s="88"/>
      <c r="P106" s="89"/>
      <c r="Q106" s="90"/>
      <c r="R106" s="91"/>
      <c r="S106" s="91"/>
    </row>
    <row r="107" spans="1:19" ht="23.25">
      <c r="A107" s="347" t="s">
        <v>603</v>
      </c>
      <c r="B107" s="347"/>
      <c r="C107" s="347"/>
      <c r="D107" s="347"/>
      <c r="E107" s="347"/>
      <c r="F107" s="347"/>
      <c r="G107" s="347"/>
      <c r="H107" s="347"/>
      <c r="I107" s="347"/>
      <c r="J107" s="347"/>
      <c r="K107" s="10"/>
      <c r="O107" s="88"/>
      <c r="P107" s="89"/>
      <c r="Q107" s="91"/>
      <c r="R107" s="91"/>
      <c r="S107" s="91"/>
    </row>
    <row r="108" spans="1:19" ht="23.25">
      <c r="A108" s="347" t="s">
        <v>604</v>
      </c>
      <c r="B108" s="347"/>
      <c r="C108" s="347"/>
      <c r="D108" s="347"/>
      <c r="E108" s="347"/>
      <c r="F108" s="347"/>
      <c r="G108" s="347"/>
      <c r="H108" s="347"/>
      <c r="I108" s="347"/>
      <c r="J108" s="347"/>
      <c r="O108" s="88"/>
      <c r="P108" s="88"/>
      <c r="Q108" s="88"/>
      <c r="R108" s="50"/>
      <c r="S108" s="91"/>
    </row>
    <row r="109" spans="1:19" ht="23.25">
      <c r="A109" s="65" t="s">
        <v>272</v>
      </c>
      <c r="B109" s="65"/>
      <c r="C109" s="53"/>
      <c r="D109" s="53"/>
      <c r="E109" s="53"/>
      <c r="F109" s="50">
        <f>F112+F114+F116+F118</f>
        <v>1246700</v>
      </c>
      <c r="G109" s="53" t="s">
        <v>44</v>
      </c>
      <c r="H109" s="53" t="s">
        <v>605</v>
      </c>
      <c r="I109" s="53"/>
      <c r="J109" s="53"/>
      <c r="O109" s="88"/>
      <c r="P109" s="88"/>
      <c r="Q109" s="88"/>
      <c r="R109" s="50"/>
      <c r="S109" s="91"/>
    </row>
    <row r="110" spans="1:19" ht="23.25">
      <c r="A110" s="53" t="s">
        <v>606</v>
      </c>
      <c r="B110" s="53"/>
      <c r="C110" s="53"/>
      <c r="D110" s="53"/>
      <c r="E110" s="53"/>
      <c r="F110" s="53"/>
      <c r="G110" s="53"/>
      <c r="H110" s="53"/>
      <c r="I110" s="53"/>
      <c r="J110" s="53"/>
      <c r="O110" s="88"/>
      <c r="P110" s="88"/>
      <c r="Q110" s="88"/>
      <c r="R110" s="50"/>
      <c r="S110" s="91"/>
    </row>
    <row r="111" spans="1:19" ht="23.25">
      <c r="A111" s="347" t="s">
        <v>607</v>
      </c>
      <c r="B111" s="347"/>
      <c r="C111" s="347"/>
      <c r="D111" s="347"/>
      <c r="E111" s="347"/>
      <c r="F111" s="347"/>
      <c r="G111" s="347"/>
      <c r="H111" s="347"/>
      <c r="I111" s="347"/>
      <c r="J111" s="347"/>
      <c r="O111" s="88"/>
      <c r="P111" s="88"/>
      <c r="Q111" s="88"/>
      <c r="R111" s="50"/>
      <c r="S111" s="91"/>
    </row>
    <row r="112" spans="1:19" ht="23.25">
      <c r="A112" s="53"/>
      <c r="B112" s="53" t="s">
        <v>609</v>
      </c>
      <c r="C112" s="53"/>
      <c r="D112" s="53"/>
      <c r="E112" s="59" t="s">
        <v>45</v>
      </c>
      <c r="F112" s="50">
        <v>396760</v>
      </c>
      <c r="G112" s="53" t="s">
        <v>44</v>
      </c>
      <c r="H112" s="53"/>
      <c r="I112" s="53"/>
      <c r="J112" s="53"/>
      <c r="O112" s="88"/>
      <c r="P112" s="88"/>
      <c r="Q112" s="88"/>
      <c r="R112" s="50"/>
      <c r="S112" s="91"/>
    </row>
    <row r="113" spans="1:19" ht="23.25">
      <c r="A113" s="53"/>
      <c r="B113" s="53" t="s">
        <v>608</v>
      </c>
      <c r="C113" s="53"/>
      <c r="D113" s="53"/>
      <c r="E113" s="53"/>
      <c r="F113" s="53"/>
      <c r="G113" s="53"/>
      <c r="H113" s="53"/>
      <c r="I113" s="53"/>
      <c r="J113" s="53"/>
      <c r="O113" s="88"/>
      <c r="P113" s="88"/>
      <c r="Q113" s="88"/>
      <c r="R113" s="50"/>
      <c r="S113" s="91"/>
    </row>
    <row r="114" spans="1:19" ht="23.25">
      <c r="A114" s="53"/>
      <c r="B114" s="53" t="s">
        <v>610</v>
      </c>
      <c r="C114" s="53"/>
      <c r="D114" s="53"/>
      <c r="E114" s="59" t="s">
        <v>45</v>
      </c>
      <c r="F114" s="50">
        <v>313040</v>
      </c>
      <c r="G114" s="53" t="s">
        <v>44</v>
      </c>
      <c r="H114" s="53"/>
      <c r="I114" s="53"/>
      <c r="J114" s="53"/>
      <c r="O114" s="88"/>
      <c r="P114" s="88"/>
      <c r="Q114" s="88"/>
      <c r="R114" s="50"/>
      <c r="S114" s="91"/>
    </row>
    <row r="115" spans="1:19" ht="23.25">
      <c r="A115" s="53"/>
      <c r="B115" s="53" t="s">
        <v>611</v>
      </c>
      <c r="C115" s="53"/>
      <c r="D115" s="53"/>
      <c r="E115" s="53"/>
      <c r="F115" s="53"/>
      <c r="G115" s="53"/>
      <c r="H115" s="53"/>
      <c r="I115" s="53"/>
      <c r="J115" s="53"/>
      <c r="O115" s="88"/>
      <c r="P115" s="88"/>
      <c r="Q115" s="88"/>
      <c r="R115" s="50"/>
      <c r="S115" s="91"/>
    </row>
    <row r="116" spans="1:19" ht="23.25">
      <c r="A116" s="53"/>
      <c r="B116" s="53" t="s">
        <v>612</v>
      </c>
      <c r="C116" s="53"/>
      <c r="D116" s="53"/>
      <c r="E116" s="59" t="s">
        <v>45</v>
      </c>
      <c r="F116" s="50">
        <v>362180</v>
      </c>
      <c r="G116" s="53" t="s">
        <v>44</v>
      </c>
      <c r="H116" s="53"/>
      <c r="I116" s="53"/>
      <c r="J116" s="53"/>
      <c r="O116" s="88"/>
      <c r="P116" s="88"/>
      <c r="Q116" s="88"/>
      <c r="R116" s="50"/>
      <c r="S116" s="91"/>
    </row>
    <row r="117" spans="1:19" ht="23.25">
      <c r="A117" s="53"/>
      <c r="B117" s="53" t="s">
        <v>613</v>
      </c>
      <c r="C117" s="53"/>
      <c r="D117" s="53"/>
      <c r="E117" s="53"/>
      <c r="F117" s="53"/>
      <c r="G117" s="53"/>
      <c r="H117" s="53"/>
      <c r="I117" s="53"/>
      <c r="J117" s="53"/>
      <c r="O117" s="88"/>
      <c r="P117" s="88"/>
      <c r="Q117" s="88"/>
      <c r="R117" s="50"/>
      <c r="S117" s="91"/>
    </row>
    <row r="118" spans="1:19" ht="23.25">
      <c r="A118" s="53"/>
      <c r="B118" s="53" t="s">
        <v>614</v>
      </c>
      <c r="C118" s="53"/>
      <c r="D118" s="53"/>
      <c r="E118" s="59" t="s">
        <v>45</v>
      </c>
      <c r="F118" s="50">
        <v>174720</v>
      </c>
      <c r="G118" s="53" t="s">
        <v>44</v>
      </c>
      <c r="H118" s="53"/>
      <c r="I118" s="53"/>
      <c r="J118" s="53"/>
      <c r="O118" s="88"/>
      <c r="P118" s="88"/>
      <c r="Q118" s="88"/>
      <c r="R118" s="50"/>
      <c r="S118" s="91"/>
    </row>
    <row r="119" spans="1:19" ht="23.25">
      <c r="A119" s="60"/>
      <c r="B119" s="53" t="s">
        <v>615</v>
      </c>
      <c r="C119" s="53"/>
      <c r="D119" s="53"/>
      <c r="E119" s="53"/>
      <c r="F119" s="53"/>
      <c r="G119" s="53"/>
      <c r="H119" s="65"/>
      <c r="I119" s="92"/>
      <c r="J119" s="92"/>
      <c r="O119" s="88"/>
      <c r="P119" s="88"/>
      <c r="Q119" s="88"/>
      <c r="R119" s="50"/>
      <c r="S119" s="91"/>
    </row>
    <row r="120" spans="1:15" ht="23.25">
      <c r="A120" s="366" t="s">
        <v>1260</v>
      </c>
      <c r="B120" s="366"/>
      <c r="C120" s="366"/>
      <c r="D120" s="366"/>
      <c r="E120" s="366"/>
      <c r="F120" s="366"/>
      <c r="G120" s="366"/>
      <c r="H120" s="366"/>
      <c r="I120" s="366"/>
      <c r="J120" s="366"/>
      <c r="L120" s="60"/>
      <c r="M120" s="84"/>
      <c r="N120" s="56"/>
      <c r="O120" s="56"/>
    </row>
    <row r="121" spans="1:15" ht="23.25">
      <c r="A121" s="110"/>
      <c r="B121" s="110"/>
      <c r="C121" s="110"/>
      <c r="D121" s="110"/>
      <c r="E121" s="110"/>
      <c r="F121" s="110"/>
      <c r="G121" s="110"/>
      <c r="H121" s="110"/>
      <c r="I121" s="110"/>
      <c r="J121" s="110"/>
      <c r="L121" s="60"/>
      <c r="M121" s="84"/>
      <c r="N121" s="56"/>
      <c r="O121" s="56"/>
    </row>
    <row r="122" spans="1:15" ht="23.25">
      <c r="A122" s="65" t="s">
        <v>273</v>
      </c>
      <c r="B122" s="65"/>
      <c r="C122" s="65"/>
      <c r="D122" s="65"/>
      <c r="E122" s="93">
        <v>10000</v>
      </c>
      <c r="F122" s="347" t="s">
        <v>883</v>
      </c>
      <c r="G122" s="347"/>
      <c r="H122" s="347"/>
      <c r="I122" s="347"/>
      <c r="J122" s="65"/>
      <c r="L122" s="60"/>
      <c r="M122" s="56"/>
      <c r="N122" s="56"/>
      <c r="O122" s="56"/>
    </row>
    <row r="123" spans="1:15" ht="23.25">
      <c r="A123" s="347" t="s">
        <v>657</v>
      </c>
      <c r="B123" s="347"/>
      <c r="C123" s="347"/>
      <c r="D123" s="347"/>
      <c r="E123" s="347"/>
      <c r="F123" s="347"/>
      <c r="G123" s="347"/>
      <c r="H123" s="347"/>
      <c r="I123" s="347"/>
      <c r="J123" s="347"/>
      <c r="L123" s="60"/>
      <c r="M123" s="56"/>
      <c r="N123" s="56"/>
      <c r="O123" s="56"/>
    </row>
    <row r="124" spans="1:12" ht="23.25">
      <c r="A124" s="367" t="s">
        <v>658</v>
      </c>
      <c r="B124" s="367"/>
      <c r="C124" s="367"/>
      <c r="D124" s="367"/>
      <c r="E124" s="58">
        <f>H125</f>
        <v>1000</v>
      </c>
      <c r="F124" s="65" t="s">
        <v>44</v>
      </c>
      <c r="G124" s="5" t="s">
        <v>624</v>
      </c>
      <c r="L124" s="60"/>
    </row>
    <row r="125" spans="1:12" ht="23.25">
      <c r="A125" s="347" t="s">
        <v>10</v>
      </c>
      <c r="B125" s="347"/>
      <c r="C125" s="347"/>
      <c r="D125" s="347"/>
      <c r="E125" s="347"/>
      <c r="F125" s="347"/>
      <c r="G125" s="347"/>
      <c r="H125" s="61">
        <v>1000</v>
      </c>
      <c r="I125" s="72"/>
      <c r="L125" s="60"/>
    </row>
    <row r="126" spans="1:12" ht="23.25">
      <c r="A126" s="347" t="s">
        <v>888</v>
      </c>
      <c r="B126" s="347"/>
      <c r="C126" s="347"/>
      <c r="D126" s="347"/>
      <c r="E126" s="347"/>
      <c r="F126" s="347"/>
      <c r="G126" s="347"/>
      <c r="H126" s="347"/>
      <c r="I126" s="347"/>
      <c r="J126" s="347"/>
      <c r="L126" s="60"/>
    </row>
    <row r="127" spans="1:12" ht="23.25">
      <c r="A127" s="53" t="s">
        <v>887</v>
      </c>
      <c r="B127" s="53"/>
      <c r="C127" s="53"/>
      <c r="D127" s="53"/>
      <c r="E127" s="53"/>
      <c r="F127" s="53"/>
      <c r="G127" s="53"/>
      <c r="H127" s="53"/>
      <c r="I127" s="53"/>
      <c r="J127" s="53"/>
      <c r="L127" s="60"/>
    </row>
    <row r="128" spans="1:7" ht="23.25">
      <c r="A128" s="367" t="s">
        <v>659</v>
      </c>
      <c r="B128" s="367"/>
      <c r="C128" s="367"/>
      <c r="D128" s="367"/>
      <c r="E128" s="58">
        <f>E129+E141</f>
        <v>1901000</v>
      </c>
      <c r="F128" s="65" t="s">
        <v>44</v>
      </c>
      <c r="G128" s="5" t="s">
        <v>624</v>
      </c>
    </row>
    <row r="129" spans="1:10" ht="23.25">
      <c r="A129" s="65" t="s">
        <v>185</v>
      </c>
      <c r="B129" s="55"/>
      <c r="C129" s="55"/>
      <c r="D129" s="53" t="s">
        <v>186</v>
      </c>
      <c r="E129" s="13">
        <f>G132+G134+G136+G138</f>
        <v>1781000</v>
      </c>
      <c r="F129" s="65" t="s">
        <v>884</v>
      </c>
      <c r="G129" s="65"/>
      <c r="H129" s="65"/>
      <c r="I129" s="65"/>
      <c r="J129" s="65"/>
    </row>
    <row r="130" spans="1:10" ht="23.25">
      <c r="A130" s="347" t="s">
        <v>616</v>
      </c>
      <c r="B130" s="347"/>
      <c r="C130" s="347"/>
      <c r="D130" s="347"/>
      <c r="E130" s="347"/>
      <c r="F130" s="347"/>
      <c r="G130" s="347"/>
      <c r="H130" s="347"/>
      <c r="I130" s="347"/>
      <c r="J130" s="347"/>
    </row>
    <row r="131" spans="1:10" ht="23.25">
      <c r="A131" s="53" t="s">
        <v>1089</v>
      </c>
      <c r="B131" s="53"/>
      <c r="C131" s="53"/>
      <c r="D131" s="53"/>
      <c r="E131" s="53"/>
      <c r="F131" s="53"/>
      <c r="G131" s="53"/>
      <c r="H131" s="53"/>
      <c r="I131" s="53"/>
      <c r="J131" s="53"/>
    </row>
    <row r="132" spans="1:10" ht="23.25">
      <c r="A132" s="53"/>
      <c r="B132" s="347" t="s">
        <v>181</v>
      </c>
      <c r="C132" s="347"/>
      <c r="D132" s="347"/>
      <c r="E132" s="347"/>
      <c r="F132" s="56" t="s">
        <v>45</v>
      </c>
      <c r="G132" s="118">
        <v>566800</v>
      </c>
      <c r="H132" s="56" t="s">
        <v>44</v>
      </c>
      <c r="I132" s="53"/>
      <c r="J132" s="53"/>
    </row>
    <row r="133" spans="1:10" ht="23.25">
      <c r="A133" s="53"/>
      <c r="B133" s="53" t="s">
        <v>1090</v>
      </c>
      <c r="C133" s="53"/>
      <c r="D133" s="53"/>
      <c r="E133" s="53"/>
      <c r="F133" s="56"/>
      <c r="G133" s="118"/>
      <c r="H133" s="56"/>
      <c r="I133" s="53"/>
      <c r="J133" s="53"/>
    </row>
    <row r="134" spans="1:10" ht="23.25">
      <c r="A134" s="53"/>
      <c r="B134" s="347" t="s">
        <v>182</v>
      </c>
      <c r="C134" s="347"/>
      <c r="D134" s="347"/>
      <c r="E134" s="347"/>
      <c r="F134" s="56" t="s">
        <v>45</v>
      </c>
      <c r="G134" s="118">
        <v>447200</v>
      </c>
      <c r="H134" s="56" t="s">
        <v>44</v>
      </c>
      <c r="I134" s="53"/>
      <c r="J134" s="53"/>
    </row>
    <row r="135" spans="1:10" ht="23.25">
      <c r="A135" s="53"/>
      <c r="B135" s="53" t="s">
        <v>1091</v>
      </c>
      <c r="C135" s="53"/>
      <c r="D135" s="53"/>
      <c r="E135" s="53"/>
      <c r="F135" s="56"/>
      <c r="G135" s="118"/>
      <c r="H135" s="56"/>
      <c r="I135" s="53"/>
      <c r="J135" s="53"/>
    </row>
    <row r="136" spans="1:10" ht="23.25">
      <c r="A136" s="53"/>
      <c r="B136" s="347" t="s">
        <v>183</v>
      </c>
      <c r="C136" s="347"/>
      <c r="D136" s="347"/>
      <c r="E136" s="347"/>
      <c r="F136" s="56" t="s">
        <v>45</v>
      </c>
      <c r="G136" s="118">
        <v>517400</v>
      </c>
      <c r="H136" s="56" t="s">
        <v>44</v>
      </c>
      <c r="I136" s="53"/>
      <c r="J136" s="53"/>
    </row>
    <row r="137" spans="1:10" ht="23.25">
      <c r="A137" s="53"/>
      <c r="B137" s="53" t="s">
        <v>1092</v>
      </c>
      <c r="C137" s="53"/>
      <c r="D137" s="53"/>
      <c r="E137" s="53"/>
      <c r="F137" s="56"/>
      <c r="G137" s="118"/>
      <c r="H137" s="56"/>
      <c r="I137" s="53"/>
      <c r="J137" s="53"/>
    </row>
    <row r="138" spans="1:8" ht="23.25">
      <c r="A138" s="55"/>
      <c r="B138" s="347" t="s">
        <v>184</v>
      </c>
      <c r="C138" s="347"/>
      <c r="D138" s="347"/>
      <c r="E138" s="347"/>
      <c r="F138" s="56" t="s">
        <v>45</v>
      </c>
      <c r="G138" s="118">
        <v>249600</v>
      </c>
      <c r="H138" s="56" t="s">
        <v>44</v>
      </c>
    </row>
    <row r="139" spans="1:8" ht="23.25">
      <c r="A139" s="65"/>
      <c r="B139" s="53" t="s">
        <v>1093</v>
      </c>
      <c r="C139" s="65"/>
      <c r="D139" s="65"/>
      <c r="E139" s="65"/>
      <c r="F139" s="65"/>
      <c r="G139" s="65"/>
      <c r="H139" s="101"/>
    </row>
    <row r="140" spans="1:8" ht="23.25">
      <c r="A140" s="65" t="s">
        <v>774</v>
      </c>
      <c r="B140" s="55"/>
      <c r="C140" s="55"/>
      <c r="D140" s="53"/>
      <c r="E140" s="13"/>
      <c r="F140" s="65"/>
      <c r="G140" s="65"/>
      <c r="H140" s="65"/>
    </row>
    <row r="141" spans="1:6" ht="23.25">
      <c r="A141" s="86"/>
      <c r="B141" s="53" t="s">
        <v>776</v>
      </c>
      <c r="C141" s="86"/>
      <c r="D141" s="86"/>
      <c r="E141" s="99">
        <v>120000</v>
      </c>
      <c r="F141" s="65" t="s">
        <v>777</v>
      </c>
    </row>
    <row r="142" spans="1:6" ht="23.25">
      <c r="A142" s="65" t="s">
        <v>779</v>
      </c>
      <c r="B142" s="65"/>
      <c r="C142" s="53"/>
      <c r="D142" s="53" t="s">
        <v>778</v>
      </c>
      <c r="E142" s="57"/>
      <c r="F142" s="65"/>
    </row>
    <row r="143" spans="1:10" ht="23.25">
      <c r="A143" s="347"/>
      <c r="B143" s="347"/>
      <c r="C143" s="347"/>
      <c r="D143" s="347"/>
      <c r="E143" s="94"/>
      <c r="F143" s="65"/>
      <c r="G143" s="347"/>
      <c r="H143" s="347"/>
      <c r="I143" s="347"/>
      <c r="J143" s="347"/>
    </row>
    <row r="144" spans="1:10" ht="23.25">
      <c r="A144" s="53"/>
      <c r="B144" s="53"/>
      <c r="C144" s="53"/>
      <c r="D144" s="53"/>
      <c r="E144" s="94"/>
      <c r="F144" s="65"/>
      <c r="G144" s="53"/>
      <c r="H144" s="53"/>
      <c r="I144" s="53"/>
      <c r="J144" s="53"/>
    </row>
    <row r="145" spans="1:9" ht="23.25">
      <c r="A145" s="53"/>
      <c r="B145" s="53"/>
      <c r="C145" s="53"/>
      <c r="D145" s="53"/>
      <c r="E145" s="77"/>
      <c r="F145" s="53"/>
      <c r="G145" s="72"/>
      <c r="H145" s="53"/>
      <c r="I145" s="53"/>
    </row>
    <row r="146" spans="1:25" ht="23.25">
      <c r="A146" s="347"/>
      <c r="B146" s="347"/>
      <c r="C146" s="347"/>
      <c r="D146" s="347"/>
      <c r="E146" s="56"/>
      <c r="F146" s="93"/>
      <c r="H146" s="65"/>
      <c r="I146" s="65"/>
      <c r="J146" s="65"/>
      <c r="K146" s="54"/>
      <c r="L146" s="60"/>
      <c r="M146" s="60"/>
      <c r="N146" s="60"/>
      <c r="O146" s="60"/>
      <c r="X146" s="71"/>
      <c r="Y146" s="68"/>
    </row>
    <row r="147" spans="1:25" ht="23.25">
      <c r="A147" s="347"/>
      <c r="B147" s="347"/>
      <c r="C147" s="347"/>
      <c r="D147" s="347"/>
      <c r="E147" s="347"/>
      <c r="F147" s="347"/>
      <c r="G147" s="347"/>
      <c r="H147" s="347"/>
      <c r="I147" s="347"/>
      <c r="J147" s="347"/>
      <c r="L147" s="60"/>
      <c r="M147" s="60"/>
      <c r="N147" s="60"/>
      <c r="O147" s="60"/>
      <c r="X147" s="68"/>
      <c r="Y147" s="68"/>
    </row>
    <row r="148" spans="1:25" ht="23.25">
      <c r="A148" s="347"/>
      <c r="B148" s="347"/>
      <c r="C148" s="347"/>
      <c r="D148" s="347"/>
      <c r="E148" s="56"/>
      <c r="F148" s="93"/>
      <c r="H148" s="65"/>
      <c r="I148" s="65"/>
      <c r="J148" s="65"/>
      <c r="K148" s="54"/>
      <c r="L148" s="60"/>
      <c r="M148" s="60"/>
      <c r="N148" s="60"/>
      <c r="O148" s="60"/>
      <c r="X148" s="68"/>
      <c r="Y148" s="68"/>
    </row>
    <row r="149" spans="1:25" ht="23.25">
      <c r="A149" s="347"/>
      <c r="B149" s="347"/>
      <c r="C149" s="347"/>
      <c r="D149" s="347"/>
      <c r="E149" s="347"/>
      <c r="F149" s="347"/>
      <c r="G149" s="347"/>
      <c r="H149" s="347"/>
      <c r="I149" s="347"/>
      <c r="J149" s="347"/>
      <c r="L149" s="384"/>
      <c r="M149" s="384"/>
      <c r="N149" s="384"/>
      <c r="O149" s="384"/>
      <c r="X149" s="68"/>
      <c r="Y149" s="68"/>
    </row>
    <row r="150" spans="1:10" ht="23.25">
      <c r="A150" s="347"/>
      <c r="B150" s="347"/>
      <c r="C150" s="347"/>
      <c r="D150" s="347"/>
      <c r="E150" s="56"/>
      <c r="F150" s="93"/>
      <c r="H150" s="65"/>
      <c r="I150" s="65"/>
      <c r="J150" s="65"/>
    </row>
    <row r="151" spans="1:10" ht="23.25">
      <c r="A151" s="347"/>
      <c r="B151" s="347"/>
      <c r="C151" s="347"/>
      <c r="D151" s="347"/>
      <c r="E151" s="347"/>
      <c r="F151" s="347"/>
      <c r="G151" s="347"/>
      <c r="H151" s="347"/>
      <c r="I151" s="347"/>
      <c r="J151" s="347"/>
    </row>
    <row r="152" spans="1:10" ht="23.25">
      <c r="A152" s="347"/>
      <c r="B152" s="347"/>
      <c r="C152" s="347"/>
      <c r="D152" s="347"/>
      <c r="E152" s="56"/>
      <c r="F152" s="93"/>
      <c r="H152" s="65"/>
      <c r="I152" s="65"/>
      <c r="J152" s="65"/>
    </row>
    <row r="153" spans="1:10" ht="23.25">
      <c r="A153" s="347"/>
      <c r="B153" s="347"/>
      <c r="C153" s="347"/>
      <c r="D153" s="347"/>
      <c r="E153" s="347"/>
      <c r="F153" s="347"/>
      <c r="G153" s="347"/>
      <c r="H153" s="347"/>
      <c r="I153" s="347"/>
      <c r="J153" s="347"/>
    </row>
    <row r="154" spans="1:10" ht="23.25">
      <c r="A154" s="347"/>
      <c r="B154" s="347"/>
      <c r="C154" s="347"/>
      <c r="D154" s="347"/>
      <c r="E154" s="56"/>
      <c r="F154" s="93"/>
      <c r="H154" s="65"/>
      <c r="I154" s="65"/>
      <c r="J154" s="65"/>
    </row>
    <row r="155" spans="1:10" ht="23.25">
      <c r="A155" s="347"/>
      <c r="B155" s="347"/>
      <c r="C155" s="347"/>
      <c r="D155" s="347"/>
      <c r="E155" s="347"/>
      <c r="F155" s="347"/>
      <c r="G155" s="347"/>
      <c r="H155" s="347"/>
      <c r="I155" s="347"/>
      <c r="J155" s="347"/>
    </row>
    <row r="156" spans="1:6" ht="23.25">
      <c r="A156" s="385"/>
      <c r="B156" s="367"/>
      <c r="C156" s="367"/>
      <c r="D156" s="367"/>
      <c r="E156" s="57"/>
      <c r="F156" s="65"/>
    </row>
    <row r="157" spans="1:6" ht="23.25">
      <c r="A157" s="367"/>
      <c r="B157" s="367"/>
      <c r="C157" s="367"/>
      <c r="D157" s="367"/>
      <c r="E157" s="58"/>
      <c r="F157" s="65"/>
    </row>
    <row r="158" spans="1:6" ht="23.25">
      <c r="A158" s="367"/>
      <c r="B158" s="367"/>
      <c r="C158" s="53"/>
      <c r="D158" s="53"/>
      <c r="E158" s="94"/>
      <c r="F158" s="65"/>
    </row>
    <row r="159" spans="1:10" ht="23.25">
      <c r="A159" s="347"/>
      <c r="B159" s="347"/>
      <c r="C159" s="347"/>
      <c r="D159" s="347"/>
      <c r="E159" s="94"/>
      <c r="F159" s="65"/>
      <c r="G159" s="347"/>
      <c r="H159" s="347"/>
      <c r="I159" s="347"/>
      <c r="J159" s="347"/>
    </row>
    <row r="160" spans="1:10" ht="23.25">
      <c r="A160" s="53"/>
      <c r="B160" s="53"/>
      <c r="C160" s="53"/>
      <c r="D160" s="53"/>
      <c r="E160" s="94"/>
      <c r="F160" s="65"/>
      <c r="G160" s="53"/>
      <c r="H160" s="53"/>
      <c r="I160" s="53"/>
      <c r="J160" s="53"/>
    </row>
    <row r="161" spans="1:9" ht="23.25">
      <c r="A161" s="53"/>
      <c r="B161" s="53"/>
      <c r="C161" s="53"/>
      <c r="D161" s="53"/>
      <c r="E161" s="77"/>
      <c r="F161" s="53"/>
      <c r="G161" s="72"/>
      <c r="H161" s="53"/>
      <c r="I161" s="53"/>
    </row>
    <row r="162" spans="1:10" ht="23.25">
      <c r="A162" s="53"/>
      <c r="B162" s="53"/>
      <c r="C162" s="53"/>
      <c r="D162" s="53"/>
      <c r="E162" s="53"/>
      <c r="F162" s="53"/>
      <c r="G162" s="53"/>
      <c r="H162" s="53"/>
      <c r="I162" s="53"/>
      <c r="J162" s="53"/>
    </row>
    <row r="163" spans="1:10" ht="23.25">
      <c r="A163" s="53"/>
      <c r="B163" s="53"/>
      <c r="C163" s="53"/>
      <c r="D163" s="53"/>
      <c r="E163" s="53"/>
      <c r="F163" s="53"/>
      <c r="G163" s="53"/>
      <c r="H163" s="53"/>
      <c r="I163" s="53"/>
      <c r="J163" s="53"/>
    </row>
    <row r="164" spans="1:10" ht="23.25">
      <c r="A164" s="53"/>
      <c r="B164" s="53"/>
      <c r="C164" s="53"/>
      <c r="D164" s="53"/>
      <c r="E164" s="53"/>
      <c r="F164" s="53"/>
      <c r="G164" s="53"/>
      <c r="H164" s="53"/>
      <c r="I164" s="53"/>
      <c r="J164" s="53"/>
    </row>
    <row r="165" spans="1:10" ht="23.25">
      <c r="A165" s="53"/>
      <c r="B165" s="53"/>
      <c r="C165" s="53"/>
      <c r="D165" s="53"/>
      <c r="E165" s="53"/>
      <c r="F165" s="53"/>
      <c r="G165" s="53"/>
      <c r="H165" s="53"/>
      <c r="I165" s="53"/>
      <c r="J165" s="53"/>
    </row>
    <row r="166" spans="1:10" ht="23.25">
      <c r="A166" s="53"/>
      <c r="B166" s="53"/>
      <c r="C166" s="53"/>
      <c r="D166" s="53"/>
      <c r="E166" s="53"/>
      <c r="F166" s="53"/>
      <c r="G166" s="53"/>
      <c r="H166" s="53"/>
      <c r="I166" s="53"/>
      <c r="J166" s="53"/>
    </row>
    <row r="167" spans="1:10" ht="23.25">
      <c r="A167" s="53"/>
      <c r="B167" s="53"/>
      <c r="C167" s="53"/>
      <c r="D167" s="53"/>
      <c r="E167" s="53"/>
      <c r="F167" s="53"/>
      <c r="G167" s="53"/>
      <c r="H167" s="53"/>
      <c r="I167" s="53"/>
      <c r="J167" s="53"/>
    </row>
    <row r="168" spans="1:10" ht="23.25">
      <c r="A168" s="65"/>
      <c r="B168" s="65"/>
      <c r="C168" s="65"/>
      <c r="D168" s="65"/>
      <c r="E168" s="65"/>
      <c r="F168" s="65"/>
      <c r="G168" s="65"/>
      <c r="H168" s="65"/>
      <c r="I168" s="65"/>
      <c r="J168" s="65"/>
    </row>
    <row r="169" spans="1:10" ht="23.25">
      <c r="A169" s="65"/>
      <c r="B169" s="65"/>
      <c r="C169" s="65"/>
      <c r="D169" s="65"/>
      <c r="E169" s="72"/>
      <c r="F169" s="53"/>
      <c r="G169" s="347"/>
      <c r="H169" s="347"/>
      <c r="I169" s="347"/>
      <c r="J169" s="347"/>
    </row>
    <row r="170" spans="1:10" ht="23.25">
      <c r="A170" s="65"/>
      <c r="B170" s="65"/>
      <c r="C170" s="65"/>
      <c r="D170" s="65"/>
      <c r="E170" s="65"/>
      <c r="F170" s="65"/>
      <c r="G170" s="65"/>
      <c r="H170" s="65"/>
      <c r="I170" s="65"/>
      <c r="J170" s="65"/>
    </row>
  </sheetData>
  <mergeCells count="122">
    <mergeCell ref="A98:J98"/>
    <mergeCell ref="A99:J99"/>
    <mergeCell ref="A48:J48"/>
    <mergeCell ref="A46:J46"/>
    <mergeCell ref="A47:E47"/>
    <mergeCell ref="H47:J47"/>
    <mergeCell ref="A156:D156"/>
    <mergeCell ref="A155:J155"/>
    <mergeCell ref="A51:J51"/>
    <mergeCell ref="A120:J120"/>
    <mergeCell ref="A103:J103"/>
    <mergeCell ref="A105:E105"/>
    <mergeCell ref="H106:J106"/>
    <mergeCell ref="A107:J107"/>
    <mergeCell ref="A108:J108"/>
    <mergeCell ref="H105:J105"/>
    <mergeCell ref="A157:D157"/>
    <mergeCell ref="G169:J169"/>
    <mergeCell ref="A159:D159"/>
    <mergeCell ref="G159:J159"/>
    <mergeCell ref="A158:B158"/>
    <mergeCell ref="A124:D124"/>
    <mergeCell ref="F122:I122"/>
    <mergeCell ref="L149:O149"/>
    <mergeCell ref="A149:J149"/>
    <mergeCell ref="A126:J126"/>
    <mergeCell ref="B138:E138"/>
    <mergeCell ref="A147:J147"/>
    <mergeCell ref="A148:D148"/>
    <mergeCell ref="A146:D146"/>
    <mergeCell ref="A143:D143"/>
    <mergeCell ref="A154:D154"/>
    <mergeCell ref="A153:J153"/>
    <mergeCell ref="A152:D152"/>
    <mergeCell ref="A150:D150"/>
    <mergeCell ref="A151:J151"/>
    <mergeCell ref="B132:E132"/>
    <mergeCell ref="A125:G125"/>
    <mergeCell ref="B136:E136"/>
    <mergeCell ref="B134:E134"/>
    <mergeCell ref="A128:D128"/>
    <mergeCell ref="A130:J130"/>
    <mergeCell ref="K57:N57"/>
    <mergeCell ref="A90:E90"/>
    <mergeCell ref="H90:J90"/>
    <mergeCell ref="A91:J91"/>
    <mergeCell ref="A81:J81"/>
    <mergeCell ref="K48:N48"/>
    <mergeCell ref="H101:J101"/>
    <mergeCell ref="A86:J86"/>
    <mergeCell ref="A88:J88"/>
    <mergeCell ref="A89:J89"/>
    <mergeCell ref="A97:E97"/>
    <mergeCell ref="H97:J97"/>
    <mergeCell ref="K56:N56"/>
    <mergeCell ref="A95:J95"/>
    <mergeCell ref="A96:J96"/>
    <mergeCell ref="K49:N49"/>
    <mergeCell ref="K54:N54"/>
    <mergeCell ref="A94:E94"/>
    <mergeCell ref="H94:J94"/>
    <mergeCell ref="A87:E87"/>
    <mergeCell ref="H87:J87"/>
    <mergeCell ref="K55:N55"/>
    <mergeCell ref="A84:E84"/>
    <mergeCell ref="H84:J84"/>
    <mergeCell ref="A85:J85"/>
    <mergeCell ref="K47:N47"/>
    <mergeCell ref="A41:J41"/>
    <mergeCell ref="A44:E44"/>
    <mergeCell ref="H44:J44"/>
    <mergeCell ref="A45:J45"/>
    <mergeCell ref="A42:J42"/>
    <mergeCell ref="A3:J3"/>
    <mergeCell ref="A36:J36"/>
    <mergeCell ref="A38:E38"/>
    <mergeCell ref="H38:J38"/>
    <mergeCell ref="A17:C17"/>
    <mergeCell ref="H30:J30"/>
    <mergeCell ref="A31:J31"/>
    <mergeCell ref="A5:J5"/>
    <mergeCell ref="A6:J6"/>
    <mergeCell ref="A18:E18"/>
    <mergeCell ref="A1:J1"/>
    <mergeCell ref="A2:J2"/>
    <mergeCell ref="A10:C10"/>
    <mergeCell ref="A14:D14"/>
    <mergeCell ref="H14:J14"/>
    <mergeCell ref="A11:D11"/>
    <mergeCell ref="H11:J11"/>
    <mergeCell ref="A12:J12"/>
    <mergeCell ref="A8:C8"/>
    <mergeCell ref="A4:J4"/>
    <mergeCell ref="I18:J18"/>
    <mergeCell ref="A9:D9"/>
    <mergeCell ref="A15:J15"/>
    <mergeCell ref="A16:J16"/>
    <mergeCell ref="A24:J24"/>
    <mergeCell ref="A19:J19"/>
    <mergeCell ref="A21:D21"/>
    <mergeCell ref="A23:F23"/>
    <mergeCell ref="I23:J23"/>
    <mergeCell ref="A25:J25"/>
    <mergeCell ref="A27:E27"/>
    <mergeCell ref="I27:J27"/>
    <mergeCell ref="A39:J39"/>
    <mergeCell ref="A28:J28"/>
    <mergeCell ref="A34:E34"/>
    <mergeCell ref="H34:J34"/>
    <mergeCell ref="A35:J35"/>
    <mergeCell ref="A29:J29"/>
    <mergeCell ref="A30:E30"/>
    <mergeCell ref="A32:E32"/>
    <mergeCell ref="A33:J33"/>
    <mergeCell ref="A111:J111"/>
    <mergeCell ref="G143:J143"/>
    <mergeCell ref="A40:J40"/>
    <mergeCell ref="A102:J102"/>
    <mergeCell ref="A49:J49"/>
    <mergeCell ref="A101:E101"/>
    <mergeCell ref="A92:J92"/>
    <mergeCell ref="A123:J123"/>
  </mergeCells>
  <printOptions/>
  <pageMargins left="0.984251968503937" right="0" top="0.5118110236220472" bottom="0.6299212598425197" header="0.35433070866141736" footer="0.3937007874015748"/>
  <pageSetup horizontalDpi="600" verticalDpi="600" orientation="portrait" paperSize="9" scale="85" r:id="rId1"/>
  <rowBreaks count="4" manualBreakCount="4">
    <brk id="41" max="9" man="1"/>
    <brk id="80" max="9" man="1"/>
    <brk id="119" max="9" man="1"/>
    <brk id="155" max="9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workbookViewId="0" topLeftCell="A1">
      <selection activeCell="D12" sqref="D12"/>
    </sheetView>
  </sheetViews>
  <sheetFormatPr defaultColWidth="9.140625" defaultRowHeight="21.75"/>
  <cols>
    <col min="1" max="1" width="4.421875" style="18" customWidth="1"/>
    <col min="2" max="2" width="6.140625" style="18" customWidth="1"/>
    <col min="3" max="4" width="9.140625" style="18" customWidth="1"/>
    <col min="5" max="5" width="12.57421875" style="18" customWidth="1"/>
    <col min="6" max="6" width="7.57421875" style="18" customWidth="1"/>
    <col min="7" max="7" width="12.421875" style="18" customWidth="1"/>
    <col min="8" max="8" width="7.57421875" style="18" bestFit="1" customWidth="1"/>
    <col min="9" max="9" width="14.140625" style="18" customWidth="1"/>
    <col min="10" max="10" width="14.00390625" style="18" customWidth="1"/>
    <col min="11" max="11" width="3.7109375" style="18" hidden="1" customWidth="1"/>
    <col min="12" max="12" width="9.140625" style="18" customWidth="1"/>
    <col min="13" max="13" width="11.00390625" style="18" bestFit="1" customWidth="1"/>
    <col min="14" max="14" width="10.00390625" style="18" bestFit="1" customWidth="1"/>
    <col min="15" max="16384" width="9.140625" style="18" customWidth="1"/>
  </cols>
  <sheetData>
    <row r="1" spans="1:11" ht="23.25">
      <c r="A1" s="350" t="s">
        <v>1261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</row>
    <row r="2" spans="1:11" ht="23.25">
      <c r="A2" s="338" t="s">
        <v>428</v>
      </c>
      <c r="B2" s="338"/>
      <c r="C2" s="338"/>
      <c r="D2" s="338"/>
      <c r="E2" s="338"/>
      <c r="F2" s="338"/>
      <c r="G2" s="338"/>
      <c r="H2" s="338"/>
      <c r="I2" s="338"/>
      <c r="J2" s="338"/>
      <c r="K2" s="338"/>
    </row>
    <row r="3" spans="1:11" ht="23.25">
      <c r="A3" s="338" t="s">
        <v>300</v>
      </c>
      <c r="B3" s="338"/>
      <c r="C3" s="338"/>
      <c r="D3" s="338"/>
      <c r="E3" s="338"/>
      <c r="F3" s="338"/>
      <c r="G3" s="338"/>
      <c r="H3" s="338"/>
      <c r="I3" s="338"/>
      <c r="J3" s="338"/>
      <c r="K3" s="338"/>
    </row>
    <row r="4" spans="1:11" ht="23.25">
      <c r="A4" s="338" t="s">
        <v>301</v>
      </c>
      <c r="B4" s="338"/>
      <c r="C4" s="338"/>
      <c r="D4" s="338"/>
      <c r="E4" s="338"/>
      <c r="F4" s="338"/>
      <c r="G4" s="338"/>
      <c r="H4" s="338"/>
      <c r="I4" s="338"/>
      <c r="J4" s="338"/>
      <c r="K4" s="338"/>
    </row>
    <row r="5" spans="1:11" ht="23.25">
      <c r="A5" s="338" t="s">
        <v>211</v>
      </c>
      <c r="B5" s="338"/>
      <c r="C5" s="338"/>
      <c r="D5" s="338"/>
      <c r="E5" s="338"/>
      <c r="F5" s="338"/>
      <c r="G5" s="338"/>
      <c r="H5" s="338"/>
      <c r="I5" s="338"/>
      <c r="J5" s="338"/>
      <c r="K5" s="338"/>
    </row>
    <row r="6" spans="1:11" ht="23.25">
      <c r="A6" s="386" t="s">
        <v>627</v>
      </c>
      <c r="B6" s="386"/>
      <c r="C6" s="386"/>
      <c r="D6" s="386"/>
      <c r="E6" s="386"/>
      <c r="F6" s="386"/>
      <c r="G6" s="386"/>
      <c r="H6" s="386"/>
      <c r="I6" s="386"/>
      <c r="J6" s="386"/>
      <c r="K6" s="386"/>
    </row>
    <row r="7" spans="1:8" ht="23.25">
      <c r="A7" s="18" t="s">
        <v>1157</v>
      </c>
      <c r="E7" s="242">
        <f>G8+G18+I20</f>
        <v>3545305</v>
      </c>
      <c r="F7" s="242"/>
      <c r="G7" s="18" t="s">
        <v>53</v>
      </c>
      <c r="H7" s="17" t="s">
        <v>624</v>
      </c>
    </row>
    <row r="8" spans="2:9" ht="23.25">
      <c r="B8" s="18" t="s">
        <v>709</v>
      </c>
      <c r="F8" s="17" t="s">
        <v>45</v>
      </c>
      <c r="G8" s="198">
        <f>I9+G11+G13+I16</f>
        <v>871305</v>
      </c>
      <c r="H8" s="17" t="s">
        <v>44</v>
      </c>
      <c r="I8" s="18" t="s">
        <v>624</v>
      </c>
    </row>
    <row r="9" spans="3:13" ht="23.25">
      <c r="C9" s="18" t="s">
        <v>710</v>
      </c>
      <c r="H9" s="17" t="s">
        <v>45</v>
      </c>
      <c r="I9" s="199">
        <v>232227</v>
      </c>
      <c r="J9" s="18" t="s">
        <v>44</v>
      </c>
      <c r="K9" s="18" t="s">
        <v>695</v>
      </c>
      <c r="M9" s="21"/>
    </row>
    <row r="10" ht="23.25">
      <c r="A10" s="18" t="s">
        <v>431</v>
      </c>
    </row>
    <row r="11" spans="3:9" ht="23.25">
      <c r="C11" s="18" t="s">
        <v>696</v>
      </c>
      <c r="F11" s="17" t="s">
        <v>45</v>
      </c>
      <c r="G11" s="20">
        <f>316728-10584</f>
        <v>306144</v>
      </c>
      <c r="H11" s="17" t="s">
        <v>44</v>
      </c>
      <c r="I11" s="18" t="s">
        <v>1314</v>
      </c>
    </row>
    <row r="12" spans="1:8" ht="23.25">
      <c r="A12" s="18" t="s">
        <v>816</v>
      </c>
      <c r="F12" s="17"/>
      <c r="G12" s="20"/>
      <c r="H12" s="17"/>
    </row>
    <row r="13" spans="3:9" ht="23.25">
      <c r="C13" s="18" t="s">
        <v>1342</v>
      </c>
      <c r="F13" s="17" t="s">
        <v>45</v>
      </c>
      <c r="G13" s="20">
        <v>10584</v>
      </c>
      <c r="H13" s="17" t="s">
        <v>44</v>
      </c>
      <c r="I13" s="18" t="s">
        <v>1314</v>
      </c>
    </row>
    <row r="14" spans="1:8" ht="23.25">
      <c r="A14" s="18" t="s">
        <v>163</v>
      </c>
      <c r="F14" s="17"/>
      <c r="G14" s="20"/>
      <c r="H14" s="17"/>
    </row>
    <row r="15" spans="1:8" ht="23.25">
      <c r="A15" s="18" t="s">
        <v>164</v>
      </c>
      <c r="F15" s="17"/>
      <c r="G15" s="20"/>
      <c r="H15" s="17"/>
    </row>
    <row r="16" spans="3:10" ht="23.25">
      <c r="C16" s="18" t="s">
        <v>1343</v>
      </c>
      <c r="F16" s="17"/>
      <c r="G16" s="20"/>
      <c r="H16" s="17" t="s">
        <v>45</v>
      </c>
      <c r="I16" s="20">
        <v>322350</v>
      </c>
      <c r="J16" s="18" t="s">
        <v>44</v>
      </c>
    </row>
    <row r="17" spans="1:8" ht="23.25">
      <c r="A17" s="18" t="s">
        <v>853</v>
      </c>
      <c r="F17" s="17"/>
      <c r="G17" s="50"/>
      <c r="H17" s="17"/>
    </row>
    <row r="18" spans="2:14" ht="23.25">
      <c r="B18" s="18" t="s">
        <v>697</v>
      </c>
      <c r="F18" s="17" t="s">
        <v>45</v>
      </c>
      <c r="G18" s="19">
        <v>1000000</v>
      </c>
      <c r="H18" s="17" t="s">
        <v>44</v>
      </c>
      <c r="I18" s="18" t="s">
        <v>1315</v>
      </c>
      <c r="N18" s="21"/>
    </row>
    <row r="19" spans="1:14" ht="23.25">
      <c r="A19" s="18" t="s">
        <v>803</v>
      </c>
      <c r="L19" s="21"/>
      <c r="M19" s="21"/>
      <c r="N19" s="21"/>
    </row>
    <row r="20" spans="2:14" ht="23.25">
      <c r="B20" s="29" t="s">
        <v>878</v>
      </c>
      <c r="I20" s="30">
        <v>1674000</v>
      </c>
      <c r="J20" s="30" t="s">
        <v>44</v>
      </c>
      <c r="L20" s="21"/>
      <c r="M20" s="21"/>
      <c r="N20" s="21"/>
    </row>
    <row r="21" spans="1:14" ht="23.25">
      <c r="A21" s="29" t="s">
        <v>960</v>
      </c>
      <c r="L21" s="21"/>
      <c r="M21" s="21"/>
      <c r="N21" s="21"/>
    </row>
    <row r="22" spans="6:14" ht="23.25">
      <c r="F22" s="17"/>
      <c r="G22" s="22"/>
      <c r="H22" s="17"/>
      <c r="N22" s="21"/>
    </row>
  </sheetData>
  <mergeCells count="6">
    <mergeCell ref="A1:K1"/>
    <mergeCell ref="A6:K6"/>
    <mergeCell ref="A2:K2"/>
    <mergeCell ref="A3:K3"/>
    <mergeCell ref="A4:K4"/>
    <mergeCell ref="A5:K5"/>
  </mergeCells>
  <printOptions/>
  <pageMargins left="0.9055118110236221" right="0.3937007874015748" top="0.5511811023622047" bottom="0.984251968503937" header="0.3937007874015748" footer="0.5118110236220472"/>
  <pageSetup horizontalDpi="600" verticalDpi="600" orientation="portrait" paperSize="9" scale="9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3"/>
  </sheetPr>
  <dimension ref="A1:O134"/>
  <sheetViews>
    <sheetView view="pageBreakPreview" zoomScaleSheetLayoutView="100" workbookViewId="0" topLeftCell="A33">
      <selection activeCell="I44" sqref="I44"/>
    </sheetView>
  </sheetViews>
  <sheetFormatPr defaultColWidth="9.140625" defaultRowHeight="21.75"/>
  <cols>
    <col min="1" max="1" width="2.57421875" style="95" customWidth="1"/>
    <col min="2" max="2" width="4.140625" style="95" customWidth="1"/>
    <col min="3" max="4" width="9.140625" style="95" customWidth="1"/>
    <col min="5" max="5" width="8.00390625" style="95" customWidth="1"/>
    <col min="6" max="6" width="10.57421875" style="95" customWidth="1"/>
    <col min="7" max="7" width="10.140625" style="95" customWidth="1"/>
    <col min="8" max="8" width="10.8515625" style="95" customWidth="1"/>
    <col min="9" max="9" width="10.57421875" style="95" customWidth="1"/>
    <col min="10" max="10" width="26.28125" style="95" customWidth="1"/>
    <col min="11" max="11" width="10.00390625" style="95" hidden="1" customWidth="1"/>
    <col min="12" max="12" width="2.57421875" style="95" hidden="1" customWidth="1"/>
    <col min="13" max="13" width="2.57421875" style="95" customWidth="1"/>
    <col min="14" max="15" width="10.00390625" style="95" bestFit="1" customWidth="1"/>
    <col min="16" max="16384" width="9.140625" style="95" customWidth="1"/>
  </cols>
  <sheetData>
    <row r="1" spans="1:12" ht="23.25">
      <c r="A1" s="393" t="s">
        <v>1308</v>
      </c>
      <c r="B1" s="393"/>
      <c r="C1" s="393"/>
      <c r="D1" s="393"/>
      <c r="E1" s="393"/>
      <c r="F1" s="393"/>
      <c r="G1" s="393"/>
      <c r="H1" s="393"/>
      <c r="I1" s="393"/>
      <c r="J1" s="393"/>
      <c r="K1" s="222"/>
      <c r="L1" s="222"/>
    </row>
    <row r="2" spans="1:12" ht="21">
      <c r="A2" s="223"/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</row>
    <row r="3" spans="1:12" ht="29.25">
      <c r="A3" s="394" t="s">
        <v>510</v>
      </c>
      <c r="B3" s="394"/>
      <c r="C3" s="394"/>
      <c r="D3" s="394"/>
      <c r="E3" s="394"/>
      <c r="F3" s="394"/>
      <c r="G3" s="394"/>
      <c r="H3" s="394"/>
      <c r="I3" s="394"/>
      <c r="J3" s="394"/>
      <c r="K3" s="394"/>
      <c r="L3" s="394"/>
    </row>
    <row r="4" spans="1:2" ht="29.25">
      <c r="A4" s="224"/>
      <c r="B4" s="224"/>
    </row>
    <row r="5" spans="1:12" ht="29.25">
      <c r="A5" s="394" t="s">
        <v>449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</row>
    <row r="6" spans="1:2" ht="29.25">
      <c r="A6" s="224"/>
      <c r="B6" s="224"/>
    </row>
    <row r="7" spans="1:12" ht="29.25">
      <c r="A7" s="394" t="s">
        <v>511</v>
      </c>
      <c r="B7" s="394"/>
      <c r="C7" s="394"/>
      <c r="D7" s="394"/>
      <c r="E7" s="394"/>
      <c r="F7" s="394"/>
      <c r="G7" s="394"/>
      <c r="H7" s="394"/>
      <c r="I7" s="394"/>
      <c r="J7" s="394"/>
      <c r="K7" s="394"/>
      <c r="L7" s="394"/>
    </row>
    <row r="8" spans="1:2" ht="29.25">
      <c r="A8" s="224"/>
      <c r="B8" s="224"/>
    </row>
    <row r="9" spans="1:12" ht="29.25">
      <c r="A9" s="394" t="s">
        <v>512</v>
      </c>
      <c r="B9" s="394"/>
      <c r="C9" s="394"/>
      <c r="D9" s="394"/>
      <c r="E9" s="394"/>
      <c r="F9" s="394"/>
      <c r="G9" s="394"/>
      <c r="H9" s="394"/>
      <c r="I9" s="394"/>
      <c r="J9" s="394"/>
      <c r="K9" s="394"/>
      <c r="L9" s="394"/>
    </row>
    <row r="10" spans="1:12" ht="29.25">
      <c r="A10" s="394" t="s">
        <v>1329</v>
      </c>
      <c r="B10" s="394"/>
      <c r="C10" s="394"/>
      <c r="D10" s="394"/>
      <c r="E10" s="394"/>
      <c r="F10" s="394"/>
      <c r="G10" s="394"/>
      <c r="H10" s="394"/>
      <c r="I10" s="394"/>
      <c r="J10" s="394"/>
      <c r="K10" s="394"/>
      <c r="L10" s="394"/>
    </row>
    <row r="11" spans="1:2" ht="29.25">
      <c r="A11" s="224"/>
      <c r="B11" s="224"/>
    </row>
    <row r="12" spans="1:2" ht="29.25">
      <c r="A12" s="224"/>
      <c r="B12" s="224"/>
    </row>
    <row r="13" spans="1:12" ht="29.25">
      <c r="A13" s="394" t="s">
        <v>513</v>
      </c>
      <c r="B13" s="394"/>
      <c r="C13" s="394"/>
      <c r="D13" s="394"/>
      <c r="E13" s="394"/>
      <c r="F13" s="394"/>
      <c r="G13" s="394"/>
      <c r="H13" s="394"/>
      <c r="I13" s="394"/>
      <c r="J13" s="394"/>
      <c r="K13" s="394"/>
      <c r="L13" s="394"/>
    </row>
    <row r="14" spans="1:12" ht="29.25">
      <c r="A14" s="396" t="s">
        <v>300</v>
      </c>
      <c r="B14" s="396"/>
      <c r="C14" s="396"/>
      <c r="D14" s="396"/>
      <c r="E14" s="396"/>
      <c r="F14" s="396"/>
      <c r="G14" s="396"/>
      <c r="H14" s="396"/>
      <c r="I14" s="396"/>
      <c r="J14" s="396"/>
      <c r="K14" s="396"/>
      <c r="L14" s="396"/>
    </row>
    <row r="15" spans="1:12" ht="29.25">
      <c r="A15" s="394" t="s">
        <v>66</v>
      </c>
      <c r="B15" s="394"/>
      <c r="C15" s="394"/>
      <c r="D15" s="394"/>
      <c r="E15" s="394"/>
      <c r="F15" s="394"/>
      <c r="G15" s="394"/>
      <c r="H15" s="394"/>
      <c r="I15" s="394"/>
      <c r="J15" s="394"/>
      <c r="K15" s="394"/>
      <c r="L15" s="394"/>
    </row>
    <row r="16" spans="1:2" ht="29.25">
      <c r="A16" s="224"/>
      <c r="B16" s="224"/>
    </row>
    <row r="17" spans="1:4" ht="29.25">
      <c r="A17" s="224"/>
      <c r="B17" s="224"/>
      <c r="C17" s="224"/>
      <c r="D17" s="224" t="s">
        <v>843</v>
      </c>
    </row>
    <row r="18" spans="1:4" ht="29.25">
      <c r="A18" s="224"/>
      <c r="B18" s="224"/>
      <c r="C18" s="224"/>
      <c r="D18" s="224" t="s">
        <v>514</v>
      </c>
    </row>
    <row r="30" spans="1:12" ht="23.25">
      <c r="A30" s="393" t="s">
        <v>1318</v>
      </c>
      <c r="B30" s="395"/>
      <c r="C30" s="395"/>
      <c r="D30" s="395"/>
      <c r="E30" s="395"/>
      <c r="F30" s="395"/>
      <c r="G30" s="395"/>
      <c r="H30" s="395"/>
      <c r="I30" s="395"/>
      <c r="J30" s="395"/>
      <c r="K30" s="395"/>
      <c r="L30" s="395"/>
    </row>
    <row r="31" spans="1:12" ht="23.25">
      <c r="A31" s="395" t="s">
        <v>1330</v>
      </c>
      <c r="B31" s="395"/>
      <c r="C31" s="395"/>
      <c r="D31" s="395"/>
      <c r="E31" s="395"/>
      <c r="F31" s="395"/>
      <c r="G31" s="395"/>
      <c r="H31" s="395"/>
      <c r="I31" s="395"/>
      <c r="J31" s="395"/>
      <c r="K31" s="395"/>
      <c r="L31" s="395"/>
    </row>
    <row r="32" spans="1:12" ht="23.25">
      <c r="A32" s="395" t="s">
        <v>300</v>
      </c>
      <c r="B32" s="395"/>
      <c r="C32" s="395"/>
      <c r="D32" s="395"/>
      <c r="E32" s="395"/>
      <c r="F32" s="395"/>
      <c r="G32" s="395"/>
      <c r="H32" s="395"/>
      <c r="I32" s="395"/>
      <c r="J32" s="395"/>
      <c r="K32" s="395"/>
      <c r="L32" s="395"/>
    </row>
    <row r="33" spans="1:12" ht="23.25">
      <c r="A33" s="395" t="s">
        <v>301</v>
      </c>
      <c r="B33" s="395"/>
      <c r="C33" s="395"/>
      <c r="D33" s="395"/>
      <c r="E33" s="395"/>
      <c r="F33" s="395"/>
      <c r="G33" s="395"/>
      <c r="H33" s="395"/>
      <c r="I33" s="395"/>
      <c r="J33" s="395"/>
      <c r="K33" s="395"/>
      <c r="L33" s="395"/>
    </row>
    <row r="34" spans="1:12" ht="23.25">
      <c r="A34" s="397" t="s">
        <v>627</v>
      </c>
      <c r="B34" s="397"/>
      <c r="C34" s="397"/>
      <c r="D34" s="397"/>
      <c r="E34" s="397"/>
      <c r="F34" s="397"/>
      <c r="G34" s="397"/>
      <c r="H34" s="397"/>
      <c r="I34" s="397"/>
      <c r="J34" s="397"/>
      <c r="K34" s="397"/>
      <c r="L34" s="397"/>
    </row>
    <row r="35" spans="1:12" ht="23.25">
      <c r="A35" s="28" t="s">
        <v>40</v>
      </c>
      <c r="B35" s="38"/>
      <c r="C35" s="38"/>
      <c r="D35" s="38"/>
      <c r="E35" s="360">
        <f>E36+H122</f>
        <v>7175000</v>
      </c>
      <c r="F35" s="357"/>
      <c r="G35" s="96" t="s">
        <v>53</v>
      </c>
      <c r="H35" s="96" t="s">
        <v>624</v>
      </c>
      <c r="I35" s="38"/>
      <c r="J35" s="38"/>
      <c r="K35" s="38"/>
      <c r="L35" s="38"/>
    </row>
    <row r="36" spans="1:12" ht="23.25">
      <c r="A36" s="388" t="s">
        <v>1323</v>
      </c>
      <c r="B36" s="388"/>
      <c r="C36" s="388"/>
      <c r="D36" s="388"/>
      <c r="E36" s="360">
        <f>H37+H43+H47+H105</f>
        <v>7175000</v>
      </c>
      <c r="F36" s="357"/>
      <c r="G36" s="96" t="s">
        <v>53</v>
      </c>
      <c r="H36" s="96" t="s">
        <v>624</v>
      </c>
      <c r="I36" s="38"/>
      <c r="J36" s="38"/>
      <c r="K36" s="38"/>
      <c r="L36" s="38"/>
    </row>
    <row r="37" spans="1:12" ht="23.25">
      <c r="A37" s="38"/>
      <c r="B37" s="38" t="s">
        <v>1324</v>
      </c>
      <c r="C37" s="38"/>
      <c r="D37" s="38"/>
      <c r="E37" s="38"/>
      <c r="F37" s="38" t="s">
        <v>665</v>
      </c>
      <c r="G37" s="38" t="s">
        <v>1</v>
      </c>
      <c r="H37" s="99">
        <f>H38+H40</f>
        <v>289000</v>
      </c>
      <c r="I37" s="38" t="s">
        <v>60</v>
      </c>
      <c r="J37" s="38"/>
      <c r="K37" s="38"/>
      <c r="L37" s="38"/>
    </row>
    <row r="38" spans="1:12" ht="23.25">
      <c r="A38" s="38"/>
      <c r="B38" s="38" t="s">
        <v>41</v>
      </c>
      <c r="C38" s="38" t="s">
        <v>507</v>
      </c>
      <c r="D38" s="38"/>
      <c r="E38" s="38"/>
      <c r="F38" s="38"/>
      <c r="G38" s="96" t="s">
        <v>45</v>
      </c>
      <c r="H38" s="39">
        <v>202000</v>
      </c>
      <c r="I38" s="388" t="s">
        <v>23</v>
      </c>
      <c r="J38" s="388"/>
      <c r="K38" s="388"/>
      <c r="L38" s="388"/>
    </row>
    <row r="39" spans="1:14" ht="23.25">
      <c r="A39" s="388" t="s">
        <v>22</v>
      </c>
      <c r="B39" s="388"/>
      <c r="C39" s="388"/>
      <c r="D39" s="388"/>
      <c r="E39" s="388"/>
      <c r="F39" s="388"/>
      <c r="G39" s="388"/>
      <c r="H39" s="388"/>
      <c r="I39" s="388"/>
      <c r="J39" s="388"/>
      <c r="K39" s="388"/>
      <c r="L39" s="388"/>
      <c r="N39" s="225"/>
    </row>
    <row r="40" spans="1:12" ht="23.25">
      <c r="A40" s="38"/>
      <c r="B40" s="38" t="s">
        <v>41</v>
      </c>
      <c r="C40" s="38" t="s">
        <v>192</v>
      </c>
      <c r="D40" s="38"/>
      <c r="E40" s="38"/>
      <c r="F40" s="38"/>
      <c r="G40" s="96" t="s">
        <v>45</v>
      </c>
      <c r="H40" s="39">
        <v>87000</v>
      </c>
      <c r="I40" s="388" t="s">
        <v>663</v>
      </c>
      <c r="J40" s="388"/>
      <c r="K40" s="388"/>
      <c r="L40" s="38"/>
    </row>
    <row r="41" spans="1:14" ht="23.25">
      <c r="A41" s="38" t="s">
        <v>223</v>
      </c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N41" s="225"/>
    </row>
    <row r="42" spans="1:12" ht="23.25">
      <c r="A42" s="38" t="s">
        <v>224</v>
      </c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</row>
    <row r="43" spans="1:12" ht="23.25">
      <c r="A43" s="38"/>
      <c r="B43" s="38" t="s">
        <v>1325</v>
      </c>
      <c r="C43" s="38"/>
      <c r="D43" s="38"/>
      <c r="E43" s="38"/>
      <c r="F43" s="38" t="s">
        <v>665</v>
      </c>
      <c r="G43" s="38" t="s">
        <v>1</v>
      </c>
      <c r="H43" s="99">
        <f>I44</f>
        <v>496000</v>
      </c>
      <c r="I43" s="38" t="s">
        <v>21</v>
      </c>
      <c r="J43" s="38"/>
      <c r="K43" s="38"/>
      <c r="L43" s="38"/>
    </row>
    <row r="44" spans="1:12" ht="23.25">
      <c r="A44" s="38"/>
      <c r="B44" s="38" t="s">
        <v>41</v>
      </c>
      <c r="C44" s="38" t="s">
        <v>462</v>
      </c>
      <c r="D44" s="38"/>
      <c r="E44" s="38"/>
      <c r="F44" s="38"/>
      <c r="G44" s="38"/>
      <c r="H44" s="96"/>
      <c r="I44" s="39">
        <v>496000</v>
      </c>
      <c r="J44" s="39" t="s">
        <v>44</v>
      </c>
      <c r="K44" s="206" t="s">
        <v>666</v>
      </c>
      <c r="L44" s="38"/>
    </row>
    <row r="45" spans="1:12" ht="23.25">
      <c r="A45" s="38" t="s">
        <v>274</v>
      </c>
      <c r="B45" s="38"/>
      <c r="C45" s="38"/>
      <c r="D45" s="38"/>
      <c r="E45" s="38"/>
      <c r="F45" s="38"/>
      <c r="G45" s="38"/>
      <c r="H45" s="38"/>
      <c r="I45" s="38"/>
      <c r="J45" s="38"/>
      <c r="K45" s="38"/>
      <c r="L45" s="38"/>
    </row>
    <row r="46" spans="1:12" ht="23.25">
      <c r="A46" s="38" t="s">
        <v>275</v>
      </c>
      <c r="B46" s="38"/>
      <c r="C46" s="38"/>
      <c r="D46" s="38"/>
      <c r="E46" s="38"/>
      <c r="F46" s="38"/>
      <c r="G46" s="38"/>
      <c r="H46" s="38"/>
      <c r="I46" s="38"/>
      <c r="J46" s="38"/>
      <c r="K46" s="38"/>
      <c r="L46" s="38"/>
    </row>
    <row r="47" spans="1:12" ht="23.25">
      <c r="A47" s="38"/>
      <c r="B47" s="38" t="s">
        <v>1326</v>
      </c>
      <c r="C47" s="38"/>
      <c r="D47" s="38"/>
      <c r="E47" s="38"/>
      <c r="F47" s="38"/>
      <c r="G47" s="96" t="s">
        <v>45</v>
      </c>
      <c r="H47" s="97">
        <f>I49+H52+H56+I60+I65+C70+H75+H78+H81+H84+H88+H90+H93+H98+H102</f>
        <v>2270000</v>
      </c>
      <c r="I47" s="96" t="s">
        <v>53</v>
      </c>
      <c r="J47" s="38"/>
      <c r="K47" s="38"/>
      <c r="L47" s="38"/>
    </row>
    <row r="48" spans="1:12" ht="23.25">
      <c r="A48" s="38"/>
      <c r="B48" s="38"/>
      <c r="C48" s="357" t="s">
        <v>42</v>
      </c>
      <c r="D48" s="357"/>
      <c r="E48" s="38"/>
      <c r="F48" s="38"/>
      <c r="G48" s="38"/>
      <c r="H48" s="38"/>
      <c r="I48" s="38"/>
      <c r="J48" s="38"/>
      <c r="K48" s="38"/>
      <c r="L48" s="38"/>
    </row>
    <row r="49" spans="1:12" ht="23.25">
      <c r="A49" s="38"/>
      <c r="B49" s="38"/>
      <c r="C49" s="388" t="s">
        <v>830</v>
      </c>
      <c r="D49" s="388"/>
      <c r="E49" s="388"/>
      <c r="F49" s="388"/>
      <c r="G49" s="388"/>
      <c r="H49" s="96" t="s">
        <v>45</v>
      </c>
      <c r="I49" s="226">
        <v>30000</v>
      </c>
      <c r="J49" s="382" t="s">
        <v>24</v>
      </c>
      <c r="K49" s="382"/>
      <c r="L49" s="38"/>
    </row>
    <row r="50" spans="1:12" ht="23.25">
      <c r="A50" s="388" t="s">
        <v>461</v>
      </c>
      <c r="B50" s="388"/>
      <c r="C50" s="388"/>
      <c r="D50" s="388"/>
      <c r="E50" s="388"/>
      <c r="F50" s="388"/>
      <c r="G50" s="388"/>
      <c r="H50" s="388"/>
      <c r="I50" s="388"/>
      <c r="J50" s="388"/>
      <c r="K50" s="388"/>
      <c r="L50" s="38"/>
    </row>
    <row r="51" spans="1:12" ht="23.25">
      <c r="A51" s="388" t="s">
        <v>664</v>
      </c>
      <c r="B51" s="388"/>
      <c r="C51" s="388"/>
      <c r="D51" s="388"/>
      <c r="E51" s="388"/>
      <c r="F51" s="388"/>
      <c r="G51" s="388"/>
      <c r="H51" s="388"/>
      <c r="I51" s="388"/>
      <c r="J51" s="388"/>
      <c r="K51" s="388"/>
      <c r="L51" s="38"/>
    </row>
    <row r="52" spans="1:12" ht="23.25">
      <c r="A52" s="38"/>
      <c r="B52" s="38"/>
      <c r="C52" s="388" t="s">
        <v>831</v>
      </c>
      <c r="D52" s="388"/>
      <c r="E52" s="388"/>
      <c r="F52" s="388"/>
      <c r="G52" s="96" t="s">
        <v>45</v>
      </c>
      <c r="H52" s="97">
        <v>20000</v>
      </c>
      <c r="I52" s="96" t="s">
        <v>53</v>
      </c>
      <c r="J52" s="388" t="s">
        <v>115</v>
      </c>
      <c r="K52" s="388"/>
      <c r="L52" s="38"/>
    </row>
    <row r="53" spans="1:12" ht="23.25">
      <c r="A53" s="388" t="s">
        <v>252</v>
      </c>
      <c r="B53" s="388"/>
      <c r="C53" s="388"/>
      <c r="D53" s="388"/>
      <c r="E53" s="388"/>
      <c r="F53" s="388"/>
      <c r="G53" s="388"/>
      <c r="H53" s="388"/>
      <c r="I53" s="388"/>
      <c r="J53" s="388"/>
      <c r="K53" s="388"/>
      <c r="L53" s="38"/>
    </row>
    <row r="54" spans="1:12" ht="23.25">
      <c r="A54" s="38" t="s">
        <v>253</v>
      </c>
      <c r="B54" s="38"/>
      <c r="C54" s="38"/>
      <c r="D54" s="38"/>
      <c r="E54" s="38"/>
      <c r="F54" s="38"/>
      <c r="G54" s="38"/>
      <c r="H54" s="38"/>
      <c r="I54" s="38"/>
      <c r="J54" s="38"/>
      <c r="K54" s="38"/>
      <c r="L54" s="38"/>
    </row>
    <row r="55" spans="1:12" ht="23.25">
      <c r="A55" s="38"/>
      <c r="B55" s="38"/>
      <c r="C55" s="357" t="s">
        <v>43</v>
      </c>
      <c r="D55" s="357"/>
      <c r="E55" s="38"/>
      <c r="F55" s="38"/>
      <c r="G55" s="38"/>
      <c r="H55" s="38"/>
      <c r="I55" s="38"/>
      <c r="J55" s="38"/>
      <c r="K55" s="38"/>
      <c r="L55" s="38"/>
    </row>
    <row r="56" spans="1:12" ht="23.25">
      <c r="A56" s="38"/>
      <c r="B56" s="38"/>
      <c r="C56" s="388" t="s">
        <v>548</v>
      </c>
      <c r="D56" s="388"/>
      <c r="E56" s="388"/>
      <c r="F56" s="388"/>
      <c r="G56" s="96" t="s">
        <v>45</v>
      </c>
      <c r="H56" s="97">
        <v>300000</v>
      </c>
      <c r="I56" s="96" t="s">
        <v>53</v>
      </c>
      <c r="J56" s="388" t="s">
        <v>1012</v>
      </c>
      <c r="K56" s="388"/>
      <c r="L56" s="38"/>
    </row>
    <row r="57" spans="1:12" ht="23.25">
      <c r="A57" s="388" t="s">
        <v>730</v>
      </c>
      <c r="B57" s="388"/>
      <c r="C57" s="388"/>
      <c r="D57" s="388"/>
      <c r="E57" s="388"/>
      <c r="F57" s="388"/>
      <c r="G57" s="388"/>
      <c r="H57" s="388"/>
      <c r="I57" s="388"/>
      <c r="J57" s="388"/>
      <c r="K57" s="388"/>
      <c r="L57" s="38"/>
    </row>
    <row r="58" spans="1:12" ht="23.25">
      <c r="A58" s="388" t="s">
        <v>1013</v>
      </c>
      <c r="B58" s="388"/>
      <c r="C58" s="388"/>
      <c r="D58" s="388"/>
      <c r="E58" s="388"/>
      <c r="F58" s="388"/>
      <c r="G58" s="388"/>
      <c r="H58" s="388"/>
      <c r="I58" s="388"/>
      <c r="J58" s="388"/>
      <c r="K58" s="388"/>
      <c r="L58" s="38"/>
    </row>
    <row r="59" spans="1:12" ht="23.25">
      <c r="A59" s="388" t="s">
        <v>1014</v>
      </c>
      <c r="B59" s="388"/>
      <c r="C59" s="388"/>
      <c r="D59" s="388"/>
      <c r="E59" s="388"/>
      <c r="F59" s="388"/>
      <c r="G59" s="388"/>
      <c r="H59" s="388"/>
      <c r="I59" s="388"/>
      <c r="J59" s="388"/>
      <c r="K59" s="388"/>
      <c r="L59" s="38"/>
    </row>
    <row r="60" spans="1:12" ht="23.25">
      <c r="A60" s="38"/>
      <c r="B60" s="38"/>
      <c r="C60" s="388" t="s">
        <v>549</v>
      </c>
      <c r="D60" s="388"/>
      <c r="E60" s="388"/>
      <c r="F60" s="388"/>
      <c r="G60" s="388"/>
      <c r="H60" s="388"/>
      <c r="I60" s="226">
        <v>300000</v>
      </c>
      <c r="J60" s="388" t="s">
        <v>635</v>
      </c>
      <c r="K60" s="388"/>
      <c r="L60" s="96"/>
    </row>
    <row r="61" spans="1:12" ht="23.25">
      <c r="A61" s="388" t="s">
        <v>729</v>
      </c>
      <c r="B61" s="388"/>
      <c r="C61" s="388"/>
      <c r="D61" s="388"/>
      <c r="E61" s="388"/>
      <c r="F61" s="388"/>
      <c r="G61" s="388"/>
      <c r="H61" s="388"/>
      <c r="I61" s="388"/>
      <c r="J61" s="388"/>
      <c r="K61" s="388"/>
      <c r="L61" s="38"/>
    </row>
    <row r="62" spans="1:12" ht="23.25">
      <c r="A62" s="388" t="s">
        <v>1015</v>
      </c>
      <c r="B62" s="388"/>
      <c r="C62" s="388"/>
      <c r="D62" s="388"/>
      <c r="E62" s="388"/>
      <c r="F62" s="388"/>
      <c r="G62" s="388"/>
      <c r="H62" s="388"/>
      <c r="I62" s="388"/>
      <c r="J62" s="388"/>
      <c r="K62" s="388"/>
      <c r="L62" s="38"/>
    </row>
    <row r="63" spans="1:12" ht="23.25">
      <c r="A63" s="391" t="s">
        <v>1084</v>
      </c>
      <c r="B63" s="392"/>
      <c r="C63" s="392"/>
      <c r="D63" s="392"/>
      <c r="E63" s="392"/>
      <c r="F63" s="392"/>
      <c r="G63" s="392"/>
      <c r="H63" s="392"/>
      <c r="I63" s="392"/>
      <c r="J63" s="392"/>
      <c r="K63" s="392"/>
      <c r="L63" s="38"/>
    </row>
    <row r="64" spans="1:12" ht="23.25">
      <c r="A64" s="234"/>
      <c r="B64" s="235"/>
      <c r="C64" s="235"/>
      <c r="D64" s="235"/>
      <c r="E64" s="235"/>
      <c r="F64" s="235"/>
      <c r="G64" s="235"/>
      <c r="H64" s="235"/>
      <c r="I64" s="235"/>
      <c r="J64" s="235"/>
      <c r="K64" s="235"/>
      <c r="L64" s="38"/>
    </row>
    <row r="65" spans="1:12" ht="23.25">
      <c r="A65" s="237"/>
      <c r="B65" s="237"/>
      <c r="C65" s="238" t="s">
        <v>550</v>
      </c>
      <c r="D65" s="238"/>
      <c r="E65" s="238"/>
      <c r="F65" s="238"/>
      <c r="G65" s="238"/>
      <c r="H65" s="238" t="s">
        <v>45</v>
      </c>
      <c r="I65" s="239">
        <v>50000</v>
      </c>
      <c r="J65" s="238" t="s">
        <v>24</v>
      </c>
      <c r="K65" s="237"/>
      <c r="L65" s="38"/>
    </row>
    <row r="66" spans="1:12" ht="23.25">
      <c r="A66" s="237" t="s">
        <v>551</v>
      </c>
      <c r="B66" s="237"/>
      <c r="C66" s="237"/>
      <c r="D66" s="237"/>
      <c r="E66" s="237"/>
      <c r="F66" s="237"/>
      <c r="G66" s="237"/>
      <c r="H66" s="237"/>
      <c r="I66" s="237"/>
      <c r="J66" s="237"/>
      <c r="K66" s="237"/>
      <c r="L66" s="38"/>
    </row>
    <row r="67" spans="1:12" ht="23.25">
      <c r="A67" s="237" t="s">
        <v>552</v>
      </c>
      <c r="B67" s="237"/>
      <c r="C67" s="237"/>
      <c r="D67" s="237"/>
      <c r="E67" s="237"/>
      <c r="F67" s="237"/>
      <c r="G67" s="237"/>
      <c r="H67" s="237"/>
      <c r="I67" s="237"/>
      <c r="J67" s="237"/>
      <c r="K67" s="237"/>
      <c r="L67" s="38"/>
    </row>
    <row r="68" spans="1:12" ht="23.25">
      <c r="A68" s="237" t="s">
        <v>553</v>
      </c>
      <c r="B68" s="237"/>
      <c r="C68" s="237"/>
      <c r="D68" s="237"/>
      <c r="E68" s="237"/>
      <c r="F68" s="237"/>
      <c r="G68" s="237"/>
      <c r="H68" s="237"/>
      <c r="I68" s="237"/>
      <c r="J68" s="237"/>
      <c r="K68" s="237"/>
      <c r="L68" s="38"/>
    </row>
    <row r="69" spans="1:12" ht="23.25">
      <c r="A69" s="38"/>
      <c r="B69" s="38"/>
      <c r="C69" s="388" t="s">
        <v>554</v>
      </c>
      <c r="D69" s="388"/>
      <c r="E69" s="388"/>
      <c r="F69" s="388"/>
      <c r="G69" s="388"/>
      <c r="H69" s="388"/>
      <c r="I69" s="388"/>
      <c r="J69" s="388"/>
      <c r="K69" s="388"/>
      <c r="L69" s="38"/>
    </row>
    <row r="70" spans="1:12" ht="23.25">
      <c r="A70" s="390" t="s">
        <v>45</v>
      </c>
      <c r="B70" s="388"/>
      <c r="C70" s="39">
        <v>20000</v>
      </c>
      <c r="D70" s="382" t="s">
        <v>1016</v>
      </c>
      <c r="E70" s="382"/>
      <c r="F70" s="382"/>
      <c r="G70" s="382"/>
      <c r="H70" s="382"/>
      <c r="I70" s="382"/>
      <c r="J70" s="382"/>
      <c r="K70" s="382"/>
      <c r="L70" s="38"/>
    </row>
    <row r="71" spans="1:15" ht="23.25">
      <c r="A71" s="388" t="s">
        <v>225</v>
      </c>
      <c r="B71" s="388"/>
      <c r="C71" s="388"/>
      <c r="D71" s="388"/>
      <c r="E71" s="388"/>
      <c r="F71" s="388"/>
      <c r="G71" s="388"/>
      <c r="H71" s="388"/>
      <c r="I71" s="388"/>
      <c r="J71" s="388"/>
      <c r="K71" s="388"/>
      <c r="L71" s="38"/>
      <c r="O71" s="225"/>
    </row>
    <row r="72" spans="1:15" ht="23.25">
      <c r="A72" s="38" t="s">
        <v>226</v>
      </c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8"/>
      <c r="O72" s="225"/>
    </row>
    <row r="73" spans="1:15" ht="23.25">
      <c r="A73" s="388" t="s">
        <v>1327</v>
      </c>
      <c r="B73" s="388"/>
      <c r="C73" s="388"/>
      <c r="D73" s="388"/>
      <c r="E73" s="388"/>
      <c r="F73" s="388"/>
      <c r="G73" s="388"/>
      <c r="H73" s="388"/>
      <c r="I73" s="388"/>
      <c r="J73" s="388"/>
      <c r="K73" s="388"/>
      <c r="L73" s="38"/>
      <c r="O73" s="225"/>
    </row>
    <row r="74" spans="1:15" ht="23.25">
      <c r="A74" s="38"/>
      <c r="B74" s="38"/>
      <c r="C74" s="28" t="s">
        <v>48</v>
      </c>
      <c r="D74" s="38"/>
      <c r="E74" s="38"/>
      <c r="F74" s="38"/>
      <c r="G74" s="38"/>
      <c r="H74" s="38"/>
      <c r="I74" s="38"/>
      <c r="J74" s="38"/>
      <c r="K74" s="38"/>
      <c r="L74" s="38"/>
      <c r="O74" s="225"/>
    </row>
    <row r="75" spans="1:15" ht="23.25">
      <c r="A75" s="38"/>
      <c r="B75" s="38"/>
      <c r="C75" s="388" t="s">
        <v>555</v>
      </c>
      <c r="D75" s="388"/>
      <c r="E75" s="388"/>
      <c r="F75" s="388"/>
      <c r="G75" s="96" t="s">
        <v>1188</v>
      </c>
      <c r="H75" s="97">
        <v>60000</v>
      </c>
      <c r="I75" s="96" t="s">
        <v>44</v>
      </c>
      <c r="J75" s="388" t="s">
        <v>708</v>
      </c>
      <c r="K75" s="388"/>
      <c r="L75" s="38"/>
      <c r="O75" s="225"/>
    </row>
    <row r="76" spans="1:15" ht="23.25">
      <c r="A76" s="388" t="s">
        <v>227</v>
      </c>
      <c r="B76" s="388"/>
      <c r="C76" s="388"/>
      <c r="D76" s="388"/>
      <c r="E76" s="388"/>
      <c r="F76" s="388"/>
      <c r="G76" s="388"/>
      <c r="H76" s="388"/>
      <c r="I76" s="388"/>
      <c r="J76" s="388"/>
      <c r="K76" s="388"/>
      <c r="L76" s="38"/>
      <c r="O76" s="225"/>
    </row>
    <row r="77" spans="1:15" ht="23.25">
      <c r="A77" s="388" t="s">
        <v>731</v>
      </c>
      <c r="B77" s="388"/>
      <c r="C77" s="388"/>
      <c r="D77" s="388"/>
      <c r="E77" s="388"/>
      <c r="F77" s="388"/>
      <c r="G77" s="388"/>
      <c r="H77" s="388"/>
      <c r="I77" s="388"/>
      <c r="J77" s="388"/>
      <c r="K77" s="388"/>
      <c r="L77" s="38"/>
      <c r="O77" s="225"/>
    </row>
    <row r="78" spans="1:15" ht="23.25">
      <c r="A78" s="38"/>
      <c r="B78" s="38"/>
      <c r="C78" s="388" t="s">
        <v>556</v>
      </c>
      <c r="D78" s="388"/>
      <c r="E78" s="388"/>
      <c r="F78" s="388"/>
      <c r="G78" s="96" t="s">
        <v>45</v>
      </c>
      <c r="H78" s="97">
        <v>30000</v>
      </c>
      <c r="I78" s="96" t="s">
        <v>44</v>
      </c>
      <c r="J78" s="388" t="s">
        <v>479</v>
      </c>
      <c r="K78" s="388"/>
      <c r="L78" s="38"/>
      <c r="O78" s="225"/>
    </row>
    <row r="79" spans="1:15" ht="23.25">
      <c r="A79" s="387" t="s">
        <v>732</v>
      </c>
      <c r="B79" s="387"/>
      <c r="C79" s="387"/>
      <c r="D79" s="387"/>
      <c r="E79" s="387"/>
      <c r="F79" s="387"/>
      <c r="G79" s="387"/>
      <c r="H79" s="387"/>
      <c r="I79" s="387"/>
      <c r="J79" s="387"/>
      <c r="K79" s="387"/>
      <c r="L79" s="38"/>
      <c r="O79" s="225"/>
    </row>
    <row r="80" spans="1:12" ht="23.25">
      <c r="A80" s="253" t="s">
        <v>733</v>
      </c>
      <c r="B80" s="253"/>
      <c r="C80" s="253"/>
      <c r="D80" s="253"/>
      <c r="E80" s="253"/>
      <c r="F80" s="253"/>
      <c r="G80" s="253"/>
      <c r="H80" s="253"/>
      <c r="I80" s="253"/>
      <c r="J80" s="253"/>
      <c r="K80" s="253"/>
      <c r="L80" s="96"/>
    </row>
    <row r="81" spans="1:12" ht="23.25">
      <c r="A81" s="38"/>
      <c r="B81" s="38"/>
      <c r="C81" s="38" t="s">
        <v>557</v>
      </c>
      <c r="D81" s="38"/>
      <c r="E81" s="38"/>
      <c r="F81" s="38"/>
      <c r="G81" s="96" t="s">
        <v>45</v>
      </c>
      <c r="H81" s="97">
        <v>10000</v>
      </c>
      <c r="I81" s="96" t="s">
        <v>44</v>
      </c>
      <c r="J81" s="38" t="s">
        <v>1017</v>
      </c>
      <c r="K81" s="38"/>
      <c r="L81" s="96"/>
    </row>
    <row r="82" spans="1:12" ht="23.25">
      <c r="A82" s="253" t="s">
        <v>734</v>
      </c>
      <c r="B82" s="38"/>
      <c r="C82" s="38"/>
      <c r="D82" s="38"/>
      <c r="E82" s="38"/>
      <c r="F82" s="38"/>
      <c r="G82" s="38"/>
      <c r="H82" s="38"/>
      <c r="I82" s="38"/>
      <c r="J82" s="38"/>
      <c r="K82" s="38"/>
      <c r="L82" s="96"/>
    </row>
    <row r="83" spans="1:12" ht="23.25">
      <c r="A83" s="253" t="s">
        <v>735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96"/>
    </row>
    <row r="84" spans="1:12" ht="23.25">
      <c r="A84" s="38"/>
      <c r="B84" s="38"/>
      <c r="C84" s="388" t="s">
        <v>558</v>
      </c>
      <c r="D84" s="388"/>
      <c r="E84" s="388"/>
      <c r="F84" s="388"/>
      <c r="G84" s="96" t="s">
        <v>45</v>
      </c>
      <c r="H84" s="97">
        <v>400000</v>
      </c>
      <c r="I84" s="96" t="s">
        <v>53</v>
      </c>
      <c r="J84" s="388" t="s">
        <v>1018</v>
      </c>
      <c r="K84" s="388"/>
      <c r="L84" s="38"/>
    </row>
    <row r="85" spans="1:12" ht="23.25">
      <c r="A85" s="388" t="s">
        <v>737</v>
      </c>
      <c r="B85" s="388"/>
      <c r="C85" s="388"/>
      <c r="D85" s="388"/>
      <c r="E85" s="388"/>
      <c r="F85" s="388"/>
      <c r="G85" s="388"/>
      <c r="H85" s="388"/>
      <c r="I85" s="388"/>
      <c r="J85" s="388"/>
      <c r="K85" s="388"/>
      <c r="L85" s="38"/>
    </row>
    <row r="86" spans="1:12" ht="23.25">
      <c r="A86" s="38" t="s">
        <v>736</v>
      </c>
      <c r="B86" s="38"/>
      <c r="C86" s="38"/>
      <c r="D86" s="38"/>
      <c r="E86" s="38"/>
      <c r="F86" s="38"/>
      <c r="G86" s="38"/>
      <c r="H86" s="38"/>
      <c r="I86" s="38"/>
      <c r="J86" s="38" t="s">
        <v>1020</v>
      </c>
      <c r="K86" s="38"/>
      <c r="L86" s="38"/>
    </row>
    <row r="87" spans="1:12" ht="23.25">
      <c r="A87" s="38" t="s">
        <v>1019</v>
      </c>
      <c r="B87" s="38"/>
      <c r="C87" s="38"/>
      <c r="D87" s="38"/>
      <c r="E87" s="38"/>
      <c r="F87" s="38"/>
      <c r="G87" s="38"/>
      <c r="H87" s="38"/>
      <c r="I87" s="38"/>
      <c r="J87" s="38"/>
      <c r="K87" s="38"/>
      <c r="L87" s="38"/>
    </row>
    <row r="88" spans="1:12" ht="23.25">
      <c r="A88" s="38"/>
      <c r="B88" s="38"/>
      <c r="C88" s="388" t="s">
        <v>559</v>
      </c>
      <c r="D88" s="388"/>
      <c r="E88" s="388"/>
      <c r="F88" s="388"/>
      <c r="G88" s="96" t="s">
        <v>45</v>
      </c>
      <c r="H88" s="97">
        <v>20000</v>
      </c>
      <c r="I88" s="96" t="s">
        <v>53</v>
      </c>
      <c r="J88" s="388" t="s">
        <v>303</v>
      </c>
      <c r="K88" s="388"/>
      <c r="L88" s="38"/>
    </row>
    <row r="89" spans="1:12" ht="23.25">
      <c r="A89" s="387" t="s">
        <v>228</v>
      </c>
      <c r="B89" s="387"/>
      <c r="C89" s="387"/>
      <c r="D89" s="387"/>
      <c r="E89" s="387"/>
      <c r="F89" s="387"/>
      <c r="G89" s="387"/>
      <c r="H89" s="387"/>
      <c r="I89" s="387"/>
      <c r="J89" s="387"/>
      <c r="K89" s="387"/>
      <c r="L89" s="96"/>
    </row>
    <row r="90" spans="1:12" ht="23.25">
      <c r="A90" s="38"/>
      <c r="B90" s="38"/>
      <c r="C90" s="388" t="s">
        <v>165</v>
      </c>
      <c r="D90" s="388"/>
      <c r="E90" s="388"/>
      <c r="F90" s="388"/>
      <c r="G90" s="96" t="s">
        <v>45</v>
      </c>
      <c r="H90" s="97">
        <v>60000</v>
      </c>
      <c r="I90" s="96" t="s">
        <v>55</v>
      </c>
      <c r="J90" s="388" t="s">
        <v>456</v>
      </c>
      <c r="K90" s="388"/>
      <c r="L90" s="38"/>
    </row>
    <row r="91" spans="1:12" ht="23.25">
      <c r="A91" s="388" t="s">
        <v>503</v>
      </c>
      <c r="B91" s="388"/>
      <c r="C91" s="388"/>
      <c r="D91" s="388"/>
      <c r="E91" s="388"/>
      <c r="F91" s="388"/>
      <c r="G91" s="388"/>
      <c r="H91" s="388"/>
      <c r="I91" s="388"/>
      <c r="J91" s="388"/>
      <c r="K91" s="388"/>
      <c r="L91" s="38"/>
    </row>
    <row r="92" spans="1:12" ht="23.25">
      <c r="A92" s="38" t="s">
        <v>463</v>
      </c>
      <c r="B92" s="38"/>
      <c r="C92" s="38"/>
      <c r="D92" s="38"/>
      <c r="E92" s="38"/>
      <c r="F92" s="38"/>
      <c r="G92" s="38"/>
      <c r="H92" s="38"/>
      <c r="I92" s="38"/>
      <c r="J92" s="38"/>
      <c r="K92" s="38"/>
      <c r="L92" s="38"/>
    </row>
    <row r="93" spans="1:12" ht="23.25">
      <c r="A93" s="38"/>
      <c r="B93" s="38"/>
      <c r="C93" s="388" t="s">
        <v>166</v>
      </c>
      <c r="D93" s="388"/>
      <c r="E93" s="388"/>
      <c r="F93" s="388"/>
      <c r="G93" s="96" t="s">
        <v>45</v>
      </c>
      <c r="H93" s="97">
        <v>800000</v>
      </c>
      <c r="I93" s="96" t="s">
        <v>55</v>
      </c>
      <c r="J93" s="388" t="s">
        <v>964</v>
      </c>
      <c r="K93" s="388"/>
      <c r="L93" s="38"/>
    </row>
    <row r="94" spans="1:12" ht="23.25">
      <c r="A94" s="388" t="s">
        <v>458</v>
      </c>
      <c r="B94" s="388"/>
      <c r="C94" s="388"/>
      <c r="D94" s="388"/>
      <c r="E94" s="388"/>
      <c r="F94" s="388"/>
      <c r="G94" s="388"/>
      <c r="H94" s="388"/>
      <c r="I94" s="388"/>
      <c r="J94" s="388"/>
      <c r="K94" s="388"/>
      <c r="L94" s="38"/>
    </row>
    <row r="95" spans="1:12" ht="23.25">
      <c r="A95" s="38" t="s">
        <v>457</v>
      </c>
      <c r="B95" s="38"/>
      <c r="C95" s="38"/>
      <c r="D95" s="38"/>
      <c r="E95" s="38"/>
      <c r="F95" s="38"/>
      <c r="G95" s="38"/>
      <c r="H95" s="38"/>
      <c r="I95" s="38"/>
      <c r="J95" s="38"/>
      <c r="K95" s="38"/>
      <c r="L95" s="38"/>
    </row>
    <row r="96" spans="1:12" ht="23.25">
      <c r="A96" s="391" t="s">
        <v>1085</v>
      </c>
      <c r="B96" s="392"/>
      <c r="C96" s="392"/>
      <c r="D96" s="392"/>
      <c r="E96" s="392"/>
      <c r="F96" s="392"/>
      <c r="G96" s="392"/>
      <c r="H96" s="392"/>
      <c r="I96" s="392"/>
      <c r="J96" s="392"/>
      <c r="K96" s="392"/>
      <c r="L96" s="38"/>
    </row>
    <row r="97" spans="1:12" ht="23.25">
      <c r="A97" s="38"/>
      <c r="B97" s="38"/>
      <c r="C97" s="38"/>
      <c r="D97" s="38"/>
      <c r="E97" s="38"/>
      <c r="F97" s="38"/>
      <c r="G97" s="38"/>
      <c r="H97" s="38"/>
      <c r="I97" s="38"/>
      <c r="J97" s="38"/>
      <c r="K97" s="38"/>
      <c r="L97" s="38"/>
    </row>
    <row r="98" spans="1:12" ht="23.25">
      <c r="A98" s="38"/>
      <c r="B98" s="38"/>
      <c r="C98" s="388" t="s">
        <v>167</v>
      </c>
      <c r="D98" s="388"/>
      <c r="E98" s="388"/>
      <c r="F98" s="388"/>
      <c r="G98" s="96" t="s">
        <v>45</v>
      </c>
      <c r="H98" s="97">
        <v>20000</v>
      </c>
      <c r="I98" s="388" t="s">
        <v>459</v>
      </c>
      <c r="J98" s="388"/>
      <c r="K98" s="388"/>
      <c r="L98" s="38"/>
    </row>
    <row r="99" spans="1:12" ht="23.25">
      <c r="A99" s="388" t="s">
        <v>230</v>
      </c>
      <c r="B99" s="388"/>
      <c r="C99" s="388"/>
      <c r="D99" s="388"/>
      <c r="E99" s="388"/>
      <c r="F99" s="388"/>
      <c r="G99" s="388"/>
      <c r="H99" s="388"/>
      <c r="I99" s="388"/>
      <c r="J99" s="388"/>
      <c r="K99" s="388"/>
      <c r="L99" s="38"/>
    </row>
    <row r="100" spans="1:12" ht="23.25">
      <c r="A100" s="38" t="s">
        <v>229</v>
      </c>
      <c r="B100" s="38"/>
      <c r="C100" s="38"/>
      <c r="D100" s="38"/>
      <c r="E100" s="38"/>
      <c r="F100" s="38"/>
      <c r="G100" s="38"/>
      <c r="H100" s="38"/>
      <c r="I100" s="38"/>
      <c r="J100" s="38"/>
      <c r="K100" s="38"/>
      <c r="L100" s="38"/>
    </row>
    <row r="101" spans="1:12" ht="23.25">
      <c r="A101" s="38" t="s">
        <v>460</v>
      </c>
      <c r="B101" s="38"/>
      <c r="C101" s="38"/>
      <c r="D101" s="38"/>
      <c r="E101" s="38"/>
      <c r="F101" s="38"/>
      <c r="G101" s="38"/>
      <c r="H101" s="38"/>
      <c r="I101" s="38"/>
      <c r="J101" s="38"/>
      <c r="K101" s="38"/>
      <c r="L101" s="38"/>
    </row>
    <row r="102" spans="1:12" ht="23.25">
      <c r="A102" s="38"/>
      <c r="B102" s="38"/>
      <c r="C102" s="388" t="s">
        <v>168</v>
      </c>
      <c r="D102" s="388"/>
      <c r="E102" s="388"/>
      <c r="F102" s="388"/>
      <c r="G102" s="96" t="s">
        <v>49</v>
      </c>
      <c r="H102" s="97">
        <v>150000</v>
      </c>
      <c r="I102" s="38" t="s">
        <v>53</v>
      </c>
      <c r="J102" s="38" t="s">
        <v>125</v>
      </c>
      <c r="K102" s="38"/>
      <c r="L102" s="38"/>
    </row>
    <row r="103" spans="1:12" ht="23.25">
      <c r="A103" s="38" t="s">
        <v>470</v>
      </c>
      <c r="B103" s="38"/>
      <c r="C103" s="38"/>
      <c r="D103" s="38"/>
      <c r="E103" s="38"/>
      <c r="F103" s="38"/>
      <c r="G103" s="38"/>
      <c r="H103" s="38"/>
      <c r="I103" s="38"/>
      <c r="J103" s="38"/>
      <c r="K103" s="38"/>
      <c r="L103" s="38"/>
    </row>
    <row r="104" spans="1:12" ht="23.25">
      <c r="A104" s="38" t="s">
        <v>469</v>
      </c>
      <c r="B104" s="38"/>
      <c r="C104" s="38"/>
      <c r="D104" s="38"/>
      <c r="E104" s="38"/>
      <c r="F104" s="38"/>
      <c r="G104" s="38"/>
      <c r="H104" s="38"/>
      <c r="I104" s="38"/>
      <c r="J104" s="38"/>
      <c r="K104" s="38"/>
      <c r="L104" s="38"/>
    </row>
    <row r="105" spans="1:12" ht="23.25">
      <c r="A105" s="38"/>
      <c r="B105" s="38" t="s">
        <v>1328</v>
      </c>
      <c r="C105" s="38"/>
      <c r="D105" s="38"/>
      <c r="E105" s="38"/>
      <c r="F105" s="38"/>
      <c r="G105" s="38" t="s">
        <v>52</v>
      </c>
      <c r="H105" s="97">
        <f>H106+H109+A113+H115+H119</f>
        <v>4120000</v>
      </c>
      <c r="I105" s="38" t="s">
        <v>53</v>
      </c>
      <c r="J105" s="38" t="s">
        <v>624</v>
      </c>
      <c r="K105" s="38"/>
      <c r="L105" s="38"/>
    </row>
    <row r="106" spans="1:12" ht="23.25">
      <c r="A106" s="38"/>
      <c r="B106" s="38"/>
      <c r="C106" s="388" t="s">
        <v>1102</v>
      </c>
      <c r="D106" s="388"/>
      <c r="E106" s="388"/>
      <c r="F106" s="388"/>
      <c r="G106" s="38" t="s">
        <v>52</v>
      </c>
      <c r="H106" s="97">
        <v>3500000</v>
      </c>
      <c r="I106" s="38" t="s">
        <v>53</v>
      </c>
      <c r="J106" s="38" t="s">
        <v>472</v>
      </c>
      <c r="K106" s="38"/>
      <c r="L106" s="38"/>
    </row>
    <row r="107" spans="1:12" ht="23.25">
      <c r="A107" s="38" t="s">
        <v>471</v>
      </c>
      <c r="B107" s="38"/>
      <c r="C107" s="38"/>
      <c r="D107" s="38"/>
      <c r="E107" s="38"/>
      <c r="F107" s="38"/>
      <c r="G107" s="38"/>
      <c r="H107" s="38"/>
      <c r="I107" s="38"/>
      <c r="J107" s="38"/>
      <c r="K107" s="38"/>
      <c r="L107" s="38"/>
    </row>
    <row r="108" spans="1:12" ht="23.25">
      <c r="A108" s="38" t="s">
        <v>473</v>
      </c>
      <c r="B108" s="38"/>
      <c r="C108" s="38"/>
      <c r="D108" s="38"/>
      <c r="E108" s="38"/>
      <c r="F108" s="38"/>
      <c r="G108" s="38"/>
      <c r="H108" s="38"/>
      <c r="I108" s="38"/>
      <c r="J108" s="38"/>
      <c r="K108" s="38"/>
      <c r="L108" s="38"/>
    </row>
    <row r="109" spans="1:12" ht="23.25">
      <c r="A109" s="38"/>
      <c r="B109" s="38"/>
      <c r="C109" s="388" t="s">
        <v>1088</v>
      </c>
      <c r="D109" s="388"/>
      <c r="E109" s="388"/>
      <c r="F109" s="388"/>
      <c r="G109" s="206" t="s">
        <v>49</v>
      </c>
      <c r="H109" s="97">
        <v>5000</v>
      </c>
      <c r="I109" s="96" t="s">
        <v>53</v>
      </c>
      <c r="J109" s="388" t="s">
        <v>474</v>
      </c>
      <c r="K109" s="388"/>
      <c r="L109" s="38"/>
    </row>
    <row r="110" spans="1:12" ht="23.25">
      <c r="A110" s="38" t="s">
        <v>465</v>
      </c>
      <c r="B110" s="38"/>
      <c r="C110" s="38"/>
      <c r="D110" s="38"/>
      <c r="E110" s="38"/>
      <c r="F110" s="38"/>
      <c r="G110" s="38"/>
      <c r="H110" s="38"/>
      <c r="I110" s="38"/>
      <c r="J110" s="38"/>
      <c r="K110" s="38"/>
      <c r="L110" s="38"/>
    </row>
    <row r="111" spans="1:12" ht="23.25">
      <c r="A111" s="38" t="s">
        <v>1246</v>
      </c>
      <c r="B111" s="38"/>
      <c r="C111" s="38"/>
      <c r="D111" s="38"/>
      <c r="E111" s="38"/>
      <c r="F111" s="38"/>
      <c r="G111" s="38"/>
      <c r="H111" s="38"/>
      <c r="I111" s="38"/>
      <c r="J111" s="38"/>
      <c r="K111" s="38"/>
      <c r="L111" s="38"/>
    </row>
    <row r="112" spans="1:12" ht="23.25">
      <c r="A112" s="96"/>
      <c r="B112" s="38"/>
      <c r="C112" s="38" t="s">
        <v>249</v>
      </c>
      <c r="D112" s="38"/>
      <c r="E112" s="38"/>
      <c r="F112" s="38"/>
      <c r="G112" s="38"/>
      <c r="H112" s="38"/>
      <c r="I112" s="38"/>
      <c r="J112" s="38"/>
      <c r="K112" s="38"/>
      <c r="L112" s="38"/>
    </row>
    <row r="113" spans="1:12" ht="23.25">
      <c r="A113" s="389">
        <v>5000</v>
      </c>
      <c r="B113" s="389"/>
      <c r="C113" s="38" t="s">
        <v>47</v>
      </c>
      <c r="D113" s="38" t="s">
        <v>1248</v>
      </c>
      <c r="E113" s="38"/>
      <c r="F113" s="38"/>
      <c r="G113" s="38"/>
      <c r="H113" s="38"/>
      <c r="I113" s="38"/>
      <c r="J113" s="38"/>
      <c r="K113" s="38"/>
      <c r="L113" s="38"/>
    </row>
    <row r="114" spans="1:12" ht="23.25">
      <c r="A114" s="97" t="s">
        <v>1247</v>
      </c>
      <c r="B114" s="97"/>
      <c r="C114" s="97"/>
      <c r="D114" s="97"/>
      <c r="E114" s="97"/>
      <c r="F114" s="97"/>
      <c r="G114" s="97"/>
      <c r="H114" s="97"/>
      <c r="I114" s="97"/>
      <c r="J114" s="97"/>
      <c r="K114" s="97"/>
      <c r="L114" s="38"/>
    </row>
    <row r="115" spans="1:12" ht="23.25">
      <c r="A115" s="97"/>
      <c r="B115" s="97"/>
      <c r="C115" s="97" t="s">
        <v>187</v>
      </c>
      <c r="D115" s="97"/>
      <c r="E115" s="97"/>
      <c r="F115" s="97"/>
      <c r="G115" s="226" t="s">
        <v>45</v>
      </c>
      <c r="H115" s="97">
        <v>10000</v>
      </c>
      <c r="I115" s="226" t="s">
        <v>44</v>
      </c>
      <c r="J115" s="97" t="s">
        <v>1249</v>
      </c>
      <c r="K115" s="97"/>
      <c r="L115" s="38"/>
    </row>
    <row r="116" spans="1:12" ht="23.25">
      <c r="A116" s="97" t="s">
        <v>231</v>
      </c>
      <c r="B116" s="97"/>
      <c r="C116" s="97"/>
      <c r="D116" s="97"/>
      <c r="E116" s="97"/>
      <c r="F116" s="97"/>
      <c r="G116" s="97"/>
      <c r="H116" s="97"/>
      <c r="I116" s="97"/>
      <c r="J116" s="97"/>
      <c r="K116" s="97"/>
      <c r="L116" s="38"/>
    </row>
    <row r="117" spans="1:12" ht="23.25">
      <c r="A117" s="97" t="s">
        <v>617</v>
      </c>
      <c r="B117" s="97"/>
      <c r="C117" s="97"/>
      <c r="D117" s="97"/>
      <c r="E117" s="97"/>
      <c r="F117" s="97"/>
      <c r="G117" s="97"/>
      <c r="H117" s="97"/>
      <c r="I117" s="97"/>
      <c r="J117" s="97"/>
      <c r="K117" s="97"/>
      <c r="L117" s="38"/>
    </row>
    <row r="118" spans="1:12" ht="23.25">
      <c r="A118" s="97" t="s">
        <v>232</v>
      </c>
      <c r="B118" s="97"/>
      <c r="C118" s="97"/>
      <c r="D118" s="97"/>
      <c r="E118" s="97"/>
      <c r="F118" s="97"/>
      <c r="G118" s="97"/>
      <c r="H118" s="97"/>
      <c r="I118" s="97"/>
      <c r="J118" s="97"/>
      <c r="K118" s="97"/>
      <c r="L118" s="38"/>
    </row>
    <row r="119" spans="1:12" ht="23.25">
      <c r="A119" s="227"/>
      <c r="B119" s="227"/>
      <c r="C119" s="38" t="s">
        <v>250</v>
      </c>
      <c r="D119" s="38"/>
      <c r="E119" s="38"/>
      <c r="F119" s="38"/>
      <c r="G119" s="96" t="s">
        <v>45</v>
      </c>
      <c r="H119" s="39">
        <v>600000</v>
      </c>
      <c r="I119" s="96" t="s">
        <v>44</v>
      </c>
      <c r="J119" s="38" t="s">
        <v>1250</v>
      </c>
      <c r="K119" s="38"/>
      <c r="L119" s="38"/>
    </row>
    <row r="120" spans="1:12" ht="23.25">
      <c r="A120" s="228" t="s">
        <v>1251</v>
      </c>
      <c r="B120" s="228"/>
      <c r="C120" s="97"/>
      <c r="D120" s="97"/>
      <c r="E120" s="97"/>
      <c r="F120" s="97"/>
      <c r="G120" s="97"/>
      <c r="H120" s="97"/>
      <c r="I120" s="97"/>
      <c r="J120" s="97"/>
      <c r="K120" s="97"/>
      <c r="L120" s="38"/>
    </row>
    <row r="121" spans="1:12" ht="23.25">
      <c r="A121" s="38" t="s">
        <v>469</v>
      </c>
      <c r="B121" s="228"/>
      <c r="C121" s="97"/>
      <c r="D121" s="97"/>
      <c r="E121" s="97"/>
      <c r="F121" s="97"/>
      <c r="G121" s="97"/>
      <c r="H121" s="97"/>
      <c r="I121" s="97"/>
      <c r="J121" s="97"/>
      <c r="K121" s="97"/>
      <c r="L121" s="38"/>
    </row>
    <row r="122" spans="1:12" ht="23.25">
      <c r="A122" s="38"/>
      <c r="B122" s="38"/>
      <c r="C122" s="38"/>
      <c r="D122" s="38"/>
      <c r="E122" s="38"/>
      <c r="F122" s="96"/>
      <c r="G122" s="96"/>
      <c r="H122" s="229"/>
      <c r="I122" s="96"/>
      <c r="J122" s="38"/>
      <c r="K122" s="38"/>
      <c r="L122" s="38"/>
    </row>
    <row r="123" spans="1:12" ht="23.25">
      <c r="A123" s="38"/>
      <c r="B123" s="28"/>
      <c r="C123" s="38"/>
      <c r="D123" s="38"/>
      <c r="E123" s="38"/>
      <c r="F123" s="38"/>
      <c r="G123" s="96"/>
      <c r="H123" s="39"/>
      <c r="I123" s="96"/>
      <c r="J123" s="38"/>
      <c r="K123" s="38"/>
      <c r="L123" s="38"/>
    </row>
    <row r="124" spans="1:12" ht="23.25">
      <c r="A124" s="38"/>
      <c r="B124" s="28"/>
      <c r="C124" s="28"/>
      <c r="D124" s="38"/>
      <c r="E124" s="38"/>
      <c r="F124" s="38"/>
      <c r="G124" s="96"/>
      <c r="H124" s="39"/>
      <c r="I124" s="96"/>
      <c r="J124" s="38"/>
      <c r="K124" s="38"/>
      <c r="L124" s="38"/>
    </row>
    <row r="125" spans="1:12" ht="23.25">
      <c r="A125" s="38"/>
      <c r="B125" s="28"/>
      <c r="C125" s="38"/>
      <c r="D125" s="38"/>
      <c r="E125" s="38"/>
      <c r="F125" s="38"/>
      <c r="G125" s="96"/>
      <c r="H125" s="39"/>
      <c r="I125" s="96"/>
      <c r="J125" s="38"/>
      <c r="K125" s="38"/>
      <c r="L125" s="38"/>
    </row>
    <row r="126" spans="1:12" ht="23.25">
      <c r="A126" s="38"/>
      <c r="B126" s="28"/>
      <c r="C126" s="98"/>
      <c r="D126" s="38"/>
      <c r="E126" s="38"/>
      <c r="F126" s="38"/>
      <c r="G126" s="96"/>
      <c r="H126" s="39"/>
      <c r="I126" s="96"/>
      <c r="J126" s="38"/>
      <c r="K126" s="38"/>
      <c r="L126" s="38"/>
    </row>
    <row r="127" spans="1:12" ht="23.25">
      <c r="A127" s="38"/>
      <c r="B127" s="28"/>
      <c r="C127" s="98"/>
      <c r="D127" s="38"/>
      <c r="E127" s="38"/>
      <c r="F127" s="38"/>
      <c r="G127" s="96"/>
      <c r="H127" s="39"/>
      <c r="I127" s="96"/>
      <c r="J127" s="38"/>
      <c r="K127" s="38"/>
      <c r="L127" s="38"/>
    </row>
    <row r="128" spans="1:12" ht="23.25">
      <c r="A128" s="38"/>
      <c r="B128" s="38"/>
      <c r="C128" s="28"/>
      <c r="D128" s="38"/>
      <c r="E128" s="38"/>
      <c r="F128" s="38"/>
      <c r="G128" s="38"/>
      <c r="H128" s="99"/>
      <c r="I128" s="96"/>
      <c r="J128" s="38"/>
      <c r="K128" s="38"/>
      <c r="L128" s="38"/>
    </row>
    <row r="129" spans="1:12" ht="23.25">
      <c r="A129" s="38"/>
      <c r="B129" s="38"/>
      <c r="C129" s="38"/>
      <c r="D129" s="38"/>
      <c r="E129" s="38"/>
      <c r="F129" s="38"/>
      <c r="G129" s="96"/>
      <c r="H129" s="99"/>
      <c r="I129" s="96"/>
      <c r="J129" s="38"/>
      <c r="K129" s="38"/>
      <c r="L129" s="38"/>
    </row>
    <row r="130" spans="1:12" ht="23.25">
      <c r="A130" s="38"/>
      <c r="B130" s="38"/>
      <c r="C130" s="38"/>
      <c r="D130" s="38"/>
      <c r="E130" s="38"/>
      <c r="F130" s="38"/>
      <c r="G130" s="38"/>
      <c r="H130" s="38"/>
      <c r="I130" s="38"/>
      <c r="J130" s="38"/>
      <c r="K130" s="38"/>
      <c r="L130" s="38"/>
    </row>
    <row r="131" spans="1:12" ht="23.25">
      <c r="A131" s="38"/>
      <c r="B131" s="38"/>
      <c r="C131" s="98"/>
      <c r="D131" s="38"/>
      <c r="E131" s="38"/>
      <c r="F131" s="38"/>
      <c r="G131" s="96"/>
      <c r="H131" s="39"/>
      <c r="I131" s="38"/>
      <c r="J131" s="38"/>
      <c r="K131" s="38"/>
      <c r="L131" s="38"/>
    </row>
    <row r="132" spans="1:12" ht="23.25">
      <c r="A132" s="38"/>
      <c r="B132" s="38"/>
      <c r="C132" s="38"/>
      <c r="D132" s="38"/>
      <c r="E132" s="38"/>
      <c r="F132" s="38"/>
      <c r="G132" s="38"/>
      <c r="H132" s="38"/>
      <c r="I132" s="38"/>
      <c r="J132" s="38"/>
      <c r="K132" s="38"/>
      <c r="L132" s="38"/>
    </row>
    <row r="133" spans="1:12" ht="23.25">
      <c r="A133" s="38"/>
      <c r="B133" s="38"/>
      <c r="C133" s="38"/>
      <c r="D133" s="38"/>
      <c r="E133" s="38"/>
      <c r="F133" s="38"/>
      <c r="G133" s="38"/>
      <c r="H133" s="38"/>
      <c r="I133" s="38"/>
      <c r="J133" s="38"/>
      <c r="K133" s="38"/>
      <c r="L133" s="38"/>
    </row>
    <row r="134" spans="1:12" ht="23.25">
      <c r="A134" s="38"/>
      <c r="B134" s="38"/>
      <c r="C134" s="100"/>
      <c r="D134" s="38"/>
      <c r="E134" s="38"/>
      <c r="F134" s="38"/>
      <c r="G134" s="38"/>
      <c r="H134" s="38"/>
      <c r="I134" s="38"/>
      <c r="J134" s="38"/>
      <c r="K134" s="38"/>
      <c r="L134" s="38"/>
    </row>
  </sheetData>
  <mergeCells count="72">
    <mergeCell ref="C106:F106"/>
    <mergeCell ref="A99:K99"/>
    <mergeCell ref="C93:F93"/>
    <mergeCell ref="J93:K93"/>
    <mergeCell ref="A96:K96"/>
    <mergeCell ref="C98:F98"/>
    <mergeCell ref="I98:K98"/>
    <mergeCell ref="C102:F102"/>
    <mergeCell ref="A89:K89"/>
    <mergeCell ref="C90:F90"/>
    <mergeCell ref="J90:K90"/>
    <mergeCell ref="A91:K91"/>
    <mergeCell ref="I38:L38"/>
    <mergeCell ref="A39:L39"/>
    <mergeCell ref="I40:K40"/>
    <mergeCell ref="C48:D48"/>
    <mergeCell ref="A34:L34"/>
    <mergeCell ref="E35:F35"/>
    <mergeCell ref="A36:D36"/>
    <mergeCell ref="E36:F36"/>
    <mergeCell ref="A33:L33"/>
    <mergeCell ref="A10:L10"/>
    <mergeCell ref="A13:L13"/>
    <mergeCell ref="A14:L14"/>
    <mergeCell ref="A15:L15"/>
    <mergeCell ref="A30:L30"/>
    <mergeCell ref="A1:J1"/>
    <mergeCell ref="C49:G49"/>
    <mergeCell ref="J49:K49"/>
    <mergeCell ref="A50:K50"/>
    <mergeCell ref="A3:L3"/>
    <mergeCell ref="A5:L5"/>
    <mergeCell ref="A7:L7"/>
    <mergeCell ref="A9:L9"/>
    <mergeCell ref="A31:L31"/>
    <mergeCell ref="A32:L32"/>
    <mergeCell ref="A53:K53"/>
    <mergeCell ref="A51:K51"/>
    <mergeCell ref="C52:F52"/>
    <mergeCell ref="J52:K52"/>
    <mergeCell ref="C55:D55"/>
    <mergeCell ref="C56:F56"/>
    <mergeCell ref="J56:K56"/>
    <mergeCell ref="A57:K57"/>
    <mergeCell ref="A58:K58"/>
    <mergeCell ref="A59:K59"/>
    <mergeCell ref="C60:H60"/>
    <mergeCell ref="J60:K60"/>
    <mergeCell ref="A61:K61"/>
    <mergeCell ref="A62:K62"/>
    <mergeCell ref="A63:K63"/>
    <mergeCell ref="C69:K69"/>
    <mergeCell ref="A70:B70"/>
    <mergeCell ref="D70:K70"/>
    <mergeCell ref="A71:K71"/>
    <mergeCell ref="A73:K73"/>
    <mergeCell ref="C75:F75"/>
    <mergeCell ref="J75:K75"/>
    <mergeCell ref="A77:K77"/>
    <mergeCell ref="C78:F78"/>
    <mergeCell ref="J78:K78"/>
    <mergeCell ref="A76:K76"/>
    <mergeCell ref="A79:K79"/>
    <mergeCell ref="C109:F109"/>
    <mergeCell ref="J109:K109"/>
    <mergeCell ref="A113:B113"/>
    <mergeCell ref="C84:F84"/>
    <mergeCell ref="J84:K84"/>
    <mergeCell ref="A85:K85"/>
    <mergeCell ref="C88:F88"/>
    <mergeCell ref="J88:K88"/>
    <mergeCell ref="A94:K94"/>
  </mergeCells>
  <printOptions/>
  <pageMargins left="0.984251968503937" right="0" top="0.5511811023622047" bottom="0.7874015748031497" header="0.3937007874015748" footer="0.5118110236220472"/>
  <pageSetup horizontalDpi="600" verticalDpi="600" orientation="portrait" paperSize="9" scale="95" r:id="rId1"/>
  <rowBreaks count="3" manualBreakCount="3">
    <brk id="29" max="11" man="1"/>
    <brk id="62" max="11" man="1"/>
    <brk id="95" max="1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M10"/>
  <sheetViews>
    <sheetView view="pageBreakPreview" zoomScaleSheetLayoutView="100" workbookViewId="0" topLeftCell="A1">
      <selection activeCell="G14" sqref="G14"/>
    </sheetView>
  </sheetViews>
  <sheetFormatPr defaultColWidth="9.140625" defaultRowHeight="21.75"/>
  <cols>
    <col min="1" max="1" width="4.421875" style="5" customWidth="1"/>
    <col min="2" max="2" width="6.140625" style="5" customWidth="1"/>
    <col min="3" max="6" width="9.140625" style="5" customWidth="1"/>
    <col min="7" max="7" width="10.00390625" style="5" bestFit="1" customWidth="1"/>
    <col min="8" max="8" width="9.140625" style="5" customWidth="1"/>
    <col min="9" max="9" width="11.57421875" style="5" customWidth="1"/>
    <col min="10" max="10" width="16.28125" style="5" customWidth="1"/>
    <col min="11" max="11" width="9.140625" style="5" hidden="1" customWidth="1"/>
    <col min="12" max="12" width="9.140625" style="5" customWidth="1"/>
    <col min="13" max="13" width="11.00390625" style="5" bestFit="1" customWidth="1"/>
    <col min="14" max="14" width="10.00390625" style="5" bestFit="1" customWidth="1"/>
    <col min="15" max="16384" width="9.140625" style="5" customWidth="1"/>
  </cols>
  <sheetData>
    <row r="1" spans="1:11" ht="23.25">
      <c r="A1" s="366" t="s">
        <v>1086</v>
      </c>
      <c r="B1" s="338"/>
      <c r="C1" s="338"/>
      <c r="D1" s="338"/>
      <c r="E1" s="338"/>
      <c r="F1" s="338"/>
      <c r="G1" s="338"/>
      <c r="H1" s="338"/>
      <c r="I1" s="338"/>
      <c r="J1" s="338"/>
      <c r="K1" s="338"/>
    </row>
    <row r="2" spans="1:11" ht="25.5">
      <c r="A2" s="368" t="s">
        <v>1331</v>
      </c>
      <c r="B2" s="368"/>
      <c r="C2" s="368"/>
      <c r="D2" s="368"/>
      <c r="E2" s="368"/>
      <c r="F2" s="368"/>
      <c r="G2" s="368"/>
      <c r="H2" s="368"/>
      <c r="I2" s="368"/>
      <c r="J2" s="368"/>
      <c r="K2" s="368"/>
    </row>
    <row r="3" spans="1:11" ht="25.5">
      <c r="A3" s="368" t="s">
        <v>300</v>
      </c>
      <c r="B3" s="368"/>
      <c r="C3" s="368"/>
      <c r="D3" s="368"/>
      <c r="E3" s="368"/>
      <c r="F3" s="368"/>
      <c r="G3" s="368"/>
      <c r="H3" s="368"/>
      <c r="I3" s="368"/>
      <c r="J3" s="368"/>
      <c r="K3" s="368"/>
    </row>
    <row r="4" spans="1:11" ht="25.5">
      <c r="A4" s="368" t="s">
        <v>301</v>
      </c>
      <c r="B4" s="368"/>
      <c r="C4" s="368"/>
      <c r="D4" s="368"/>
      <c r="E4" s="368"/>
      <c r="F4" s="368"/>
      <c r="G4" s="368"/>
      <c r="H4" s="368"/>
      <c r="I4" s="368"/>
      <c r="J4" s="368"/>
      <c r="K4" s="368"/>
    </row>
    <row r="5" spans="1:11" ht="25.5">
      <c r="A5" s="368" t="s">
        <v>211</v>
      </c>
      <c r="B5" s="368"/>
      <c r="C5" s="368"/>
      <c r="D5" s="368"/>
      <c r="E5" s="368"/>
      <c r="F5" s="368"/>
      <c r="G5" s="368"/>
      <c r="H5" s="368"/>
      <c r="I5" s="368"/>
      <c r="J5" s="368"/>
      <c r="K5" s="368"/>
    </row>
    <row r="6" spans="1:11" ht="24.75">
      <c r="A6" s="375" t="s">
        <v>627</v>
      </c>
      <c r="B6" s="375"/>
      <c r="C6" s="375"/>
      <c r="D6" s="375"/>
      <c r="E6" s="375"/>
      <c r="F6" s="375"/>
      <c r="G6" s="375"/>
      <c r="H6" s="375"/>
      <c r="I6" s="375"/>
      <c r="J6" s="375"/>
      <c r="K6" s="375"/>
    </row>
    <row r="7" spans="1:8" ht="23.25">
      <c r="A7" s="5" t="s">
        <v>1157</v>
      </c>
      <c r="E7" s="373">
        <f>SUM(G8)</f>
        <v>66900</v>
      </c>
      <c r="F7" s="373"/>
      <c r="G7" s="5" t="s">
        <v>53</v>
      </c>
      <c r="H7" s="56" t="s">
        <v>624</v>
      </c>
    </row>
    <row r="8" spans="2:9" ht="23.25">
      <c r="B8" s="5" t="s">
        <v>709</v>
      </c>
      <c r="F8" s="56" t="s">
        <v>45</v>
      </c>
      <c r="G8" s="107">
        <f>G9</f>
        <v>66900</v>
      </c>
      <c r="H8" s="56" t="s">
        <v>44</v>
      </c>
      <c r="I8" s="5" t="s">
        <v>624</v>
      </c>
    </row>
    <row r="9" spans="3:13" ht="23.25">
      <c r="C9" s="5" t="s">
        <v>218</v>
      </c>
      <c r="F9" s="56" t="s">
        <v>45</v>
      </c>
      <c r="G9" s="50">
        <v>66900</v>
      </c>
      <c r="H9" s="56" t="s">
        <v>44</v>
      </c>
      <c r="I9" s="5" t="s">
        <v>632</v>
      </c>
      <c r="M9" s="5">
        <f>4230*21*12*10%</f>
        <v>106596</v>
      </c>
    </row>
    <row r="10" spans="1:13" ht="23.25">
      <c r="A10" s="5" t="s">
        <v>1252</v>
      </c>
      <c r="M10" s="5">
        <f>SUM(M9:M9)</f>
        <v>106596</v>
      </c>
    </row>
  </sheetData>
  <mergeCells count="7">
    <mergeCell ref="A1:K1"/>
    <mergeCell ref="A6:K6"/>
    <mergeCell ref="E7:F7"/>
    <mergeCell ref="A2:K2"/>
    <mergeCell ref="A3:K3"/>
    <mergeCell ref="A4:K4"/>
    <mergeCell ref="A5:K5"/>
  </mergeCells>
  <printOptions/>
  <pageMargins left="1.1023622047244095" right="0.3937007874015748" top="0.5511811023622047" bottom="0.984251968503937" header="0.3937007874015748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59"/>
  <sheetViews>
    <sheetView workbookViewId="0" topLeftCell="A1">
      <selection activeCell="F2" sqref="F2"/>
    </sheetView>
  </sheetViews>
  <sheetFormatPr defaultColWidth="9.140625" defaultRowHeight="21.75"/>
  <cols>
    <col min="1" max="1" width="4.57421875" style="1" customWidth="1"/>
    <col min="2" max="2" width="7.140625" style="1" customWidth="1"/>
    <col min="3" max="3" width="11.7109375" style="1" customWidth="1"/>
    <col min="4" max="4" width="14.57421875" style="1" customWidth="1"/>
    <col min="5" max="5" width="7.57421875" style="1" customWidth="1"/>
    <col min="6" max="6" width="14.7109375" style="170" customWidth="1"/>
    <col min="7" max="8" width="14.7109375" style="1" customWidth="1"/>
    <col min="9" max="9" width="12.421875" style="1" customWidth="1"/>
    <col min="10" max="10" width="1.421875" style="1" customWidth="1"/>
    <col min="11" max="11" width="13.421875" style="1" customWidth="1"/>
    <col min="12" max="12" width="11.00390625" style="1" customWidth="1"/>
    <col min="13" max="16384" width="9.140625" style="1" customWidth="1"/>
  </cols>
  <sheetData>
    <row r="1" ht="23.25">
      <c r="F1" s="207" t="s">
        <v>1309</v>
      </c>
    </row>
    <row r="3" spans="1:9" ht="29.25">
      <c r="A3" s="337" t="s">
        <v>364</v>
      </c>
      <c r="B3" s="337"/>
      <c r="C3" s="337"/>
      <c r="D3" s="337"/>
      <c r="E3" s="337"/>
      <c r="F3" s="337"/>
      <c r="G3" s="337"/>
      <c r="H3" s="337"/>
      <c r="I3" s="337"/>
    </row>
    <row r="6" spans="1:9" ht="23.25">
      <c r="A6" s="5"/>
      <c r="B6" s="5" t="s">
        <v>500</v>
      </c>
      <c r="C6" s="5"/>
      <c r="D6" s="5"/>
      <c r="E6" s="5"/>
      <c r="F6" s="78"/>
      <c r="G6" s="5"/>
      <c r="H6" s="5"/>
      <c r="I6" s="5"/>
    </row>
    <row r="7" spans="1:9" ht="23.25">
      <c r="A7" s="328" t="s">
        <v>895</v>
      </c>
      <c r="B7" s="329"/>
      <c r="C7" s="329"/>
      <c r="D7" s="329"/>
      <c r="E7" s="329"/>
      <c r="F7" s="122" t="s">
        <v>684</v>
      </c>
      <c r="G7" s="123" t="s">
        <v>394</v>
      </c>
      <c r="H7" s="123" t="s">
        <v>394</v>
      </c>
      <c r="I7" s="123" t="s">
        <v>384</v>
      </c>
    </row>
    <row r="8" spans="1:9" ht="23.25">
      <c r="A8" s="330"/>
      <c r="B8" s="331"/>
      <c r="C8" s="331"/>
      <c r="D8" s="331"/>
      <c r="E8" s="331"/>
      <c r="F8" s="124" t="s">
        <v>533</v>
      </c>
      <c r="G8" s="125" t="s">
        <v>1316</v>
      </c>
      <c r="H8" s="125" t="s">
        <v>1332</v>
      </c>
      <c r="I8" s="139"/>
    </row>
    <row r="9" spans="1:9" ht="23.25">
      <c r="A9" s="339" t="s">
        <v>219</v>
      </c>
      <c r="B9" s="340"/>
      <c r="C9" s="340"/>
      <c r="D9" s="340"/>
      <c r="E9" s="341"/>
      <c r="F9" s="128"/>
      <c r="G9" s="129"/>
      <c r="H9" s="129"/>
      <c r="I9" s="129"/>
    </row>
    <row r="10" spans="1:9" ht="23.25">
      <c r="A10" s="130"/>
      <c r="B10" s="127" t="s">
        <v>220</v>
      </c>
      <c r="C10" s="127"/>
      <c r="D10" s="127"/>
      <c r="E10" s="127"/>
      <c r="F10" s="128">
        <v>2909939</v>
      </c>
      <c r="G10" s="230">
        <v>3500000</v>
      </c>
      <c r="H10" s="64">
        <v>3550000</v>
      </c>
      <c r="I10" s="129"/>
    </row>
    <row r="11" spans="1:9" ht="23.25">
      <c r="A11" s="130"/>
      <c r="B11" s="127" t="s">
        <v>221</v>
      </c>
      <c r="C11" s="127"/>
      <c r="D11" s="127"/>
      <c r="E11" s="127"/>
      <c r="F11" s="133">
        <v>0</v>
      </c>
      <c r="G11" s="133">
        <v>5000</v>
      </c>
      <c r="H11" s="133">
        <v>5000</v>
      </c>
      <c r="I11" s="129"/>
    </row>
    <row r="12" spans="1:9" ht="23.25">
      <c r="A12" s="130"/>
      <c r="B12" s="127" t="s">
        <v>222</v>
      </c>
      <c r="C12" s="127"/>
      <c r="D12" s="127"/>
      <c r="E12" s="127"/>
      <c r="F12" s="128">
        <v>238056</v>
      </c>
      <c r="G12" s="133">
        <v>250000</v>
      </c>
      <c r="H12" s="133">
        <v>250000</v>
      </c>
      <c r="I12" s="129"/>
    </row>
    <row r="13" spans="1:9" ht="23.25">
      <c r="A13" s="130"/>
      <c r="B13" s="127" t="s">
        <v>945</v>
      </c>
      <c r="C13" s="127"/>
      <c r="D13" s="127"/>
      <c r="E13" s="127"/>
      <c r="F13" s="128">
        <v>70950</v>
      </c>
      <c r="G13" s="133">
        <v>100000</v>
      </c>
      <c r="H13" s="133">
        <v>100000</v>
      </c>
      <c r="I13" s="129"/>
    </row>
    <row r="14" spans="1:9" ht="23.25">
      <c r="A14" s="130"/>
      <c r="B14" s="127" t="s">
        <v>304</v>
      </c>
      <c r="C14" s="127"/>
      <c r="D14" s="127"/>
      <c r="E14" s="127"/>
      <c r="F14" s="128">
        <v>30690</v>
      </c>
      <c r="G14" s="133">
        <v>40000</v>
      </c>
      <c r="H14" s="133">
        <v>40000</v>
      </c>
      <c r="I14" s="129"/>
    </row>
    <row r="15" spans="1:9" ht="23.25">
      <c r="A15" s="130"/>
      <c r="B15" s="127" t="s">
        <v>305</v>
      </c>
      <c r="C15" s="127"/>
      <c r="D15" s="127"/>
      <c r="E15" s="127"/>
      <c r="F15" s="133">
        <v>0</v>
      </c>
      <c r="G15" s="133">
        <v>50000</v>
      </c>
      <c r="H15" s="133">
        <v>30000</v>
      </c>
      <c r="I15" s="129"/>
    </row>
    <row r="16" spans="1:9" ht="23.25">
      <c r="A16" s="130"/>
      <c r="B16" s="127" t="s">
        <v>306</v>
      </c>
      <c r="C16" s="127"/>
      <c r="D16" s="127"/>
      <c r="E16" s="127"/>
      <c r="F16" s="128">
        <v>227956.69</v>
      </c>
      <c r="G16" s="133">
        <v>50000</v>
      </c>
      <c r="H16" s="133">
        <v>50000</v>
      </c>
      <c r="I16" s="129"/>
    </row>
    <row r="17" spans="1:9" ht="23.25">
      <c r="A17" s="130"/>
      <c r="B17" s="127" t="s">
        <v>307</v>
      </c>
      <c r="C17" s="127"/>
      <c r="D17" s="127"/>
      <c r="E17" s="127"/>
      <c r="F17" s="128"/>
      <c r="G17" s="133">
        <v>1500000</v>
      </c>
      <c r="H17" s="133">
        <v>0</v>
      </c>
      <c r="I17" s="129"/>
    </row>
    <row r="18" spans="1:9" ht="23.25">
      <c r="A18" s="130"/>
      <c r="B18" s="127" t="s">
        <v>308</v>
      </c>
      <c r="C18" s="127"/>
      <c r="D18" s="127"/>
      <c r="E18" s="127"/>
      <c r="F18" s="128"/>
      <c r="G18" s="129"/>
      <c r="H18" s="129"/>
      <c r="I18" s="129"/>
    </row>
    <row r="19" spans="1:9" ht="23.25">
      <c r="A19" s="130"/>
      <c r="B19" s="134" t="s">
        <v>358</v>
      </c>
      <c r="C19" s="127"/>
      <c r="D19" s="127"/>
      <c r="E19" s="127"/>
      <c r="F19" s="128">
        <v>9395.23</v>
      </c>
      <c r="G19" s="149">
        <v>10000</v>
      </c>
      <c r="H19" s="149">
        <v>12000</v>
      </c>
      <c r="I19" s="129"/>
    </row>
    <row r="20" spans="1:9" ht="23.25">
      <c r="A20" s="130"/>
      <c r="B20" s="127"/>
      <c r="C20" s="127"/>
      <c r="D20" s="127"/>
      <c r="E20" s="127"/>
      <c r="F20" s="128"/>
      <c r="G20" s="129"/>
      <c r="H20" s="129"/>
      <c r="I20" s="129"/>
    </row>
    <row r="21" spans="1:9" ht="23.25">
      <c r="A21" s="135"/>
      <c r="B21" s="121"/>
      <c r="C21" s="121"/>
      <c r="D21" s="121"/>
      <c r="E21" s="121"/>
      <c r="F21" s="137"/>
      <c r="G21" s="157"/>
      <c r="H21" s="157"/>
      <c r="I21" s="139"/>
    </row>
    <row r="22" spans="1:9" ht="23.25">
      <c r="A22" s="127"/>
      <c r="B22" s="127"/>
      <c r="C22" s="127"/>
      <c r="D22" s="127"/>
      <c r="E22" s="127"/>
      <c r="F22" s="143"/>
      <c r="G22" s="158"/>
      <c r="H22" s="159"/>
      <c r="I22" s="127"/>
    </row>
    <row r="23" spans="1:9" ht="23.25">
      <c r="A23" s="5"/>
      <c r="B23" s="5" t="s">
        <v>1278</v>
      </c>
      <c r="C23" s="5"/>
      <c r="D23" s="5"/>
      <c r="E23" s="5"/>
      <c r="F23" s="78"/>
      <c r="G23" s="5"/>
      <c r="H23" s="5"/>
      <c r="I23" s="5"/>
    </row>
    <row r="24" spans="1:9" ht="23.25">
      <c r="A24" s="328" t="s">
        <v>895</v>
      </c>
      <c r="B24" s="329"/>
      <c r="C24" s="329"/>
      <c r="D24" s="329"/>
      <c r="E24" s="329"/>
      <c r="F24" s="122" t="s">
        <v>455</v>
      </c>
      <c r="G24" s="123" t="s">
        <v>394</v>
      </c>
      <c r="H24" s="123" t="s">
        <v>394</v>
      </c>
      <c r="I24" s="123" t="s">
        <v>384</v>
      </c>
    </row>
    <row r="25" spans="1:12" ht="23.25">
      <c r="A25" s="330"/>
      <c r="B25" s="331"/>
      <c r="C25" s="331"/>
      <c r="D25" s="331"/>
      <c r="E25" s="331"/>
      <c r="F25" s="124" t="s">
        <v>533</v>
      </c>
      <c r="G25" s="125" t="s">
        <v>1316</v>
      </c>
      <c r="H25" s="125" t="s">
        <v>1332</v>
      </c>
      <c r="I25" s="139"/>
      <c r="L25" s="8"/>
    </row>
    <row r="26" spans="1:9" ht="23.25">
      <c r="A26" s="339" t="s">
        <v>895</v>
      </c>
      <c r="B26" s="340"/>
      <c r="C26" s="340"/>
      <c r="D26" s="340"/>
      <c r="E26" s="341"/>
      <c r="F26" s="128"/>
      <c r="G26" s="133"/>
      <c r="H26" s="133"/>
      <c r="I26" s="129"/>
    </row>
    <row r="27" spans="1:9" ht="23.25">
      <c r="A27" s="130"/>
      <c r="B27" s="127" t="s">
        <v>1304</v>
      </c>
      <c r="C27" s="127"/>
      <c r="D27" s="127"/>
      <c r="E27" s="127"/>
      <c r="F27" s="128">
        <v>119010</v>
      </c>
      <c r="G27" s="147">
        <v>66803</v>
      </c>
      <c r="H27" s="133">
        <f>'งบกลาง (2)'!G8</f>
        <v>66900</v>
      </c>
      <c r="I27" s="129"/>
    </row>
    <row r="28" spans="1:9" ht="23.25">
      <c r="A28" s="130"/>
      <c r="B28" s="127" t="s">
        <v>896</v>
      </c>
      <c r="C28" s="127"/>
      <c r="D28" s="127"/>
      <c r="E28" s="127"/>
      <c r="F28" s="128">
        <v>100660</v>
      </c>
      <c r="G28" s="133">
        <v>138670</v>
      </c>
      <c r="H28" s="133">
        <f>กิจการประปา!H37</f>
        <v>289000</v>
      </c>
      <c r="I28" s="129"/>
    </row>
    <row r="29" spans="1:9" ht="23.25">
      <c r="A29" s="130"/>
      <c r="B29" s="127" t="s">
        <v>897</v>
      </c>
      <c r="C29" s="127"/>
      <c r="D29" s="127"/>
      <c r="E29" s="127"/>
      <c r="F29" s="128">
        <v>294780</v>
      </c>
      <c r="G29" s="133">
        <v>402000</v>
      </c>
      <c r="H29" s="133">
        <f>กิจการประปา!H43</f>
        <v>496000</v>
      </c>
      <c r="I29" s="129"/>
    </row>
    <row r="30" spans="1:9" ht="23.25">
      <c r="A30" s="130"/>
      <c r="B30" s="127" t="s">
        <v>898</v>
      </c>
      <c r="C30" s="127"/>
      <c r="D30" s="127"/>
      <c r="E30" s="127"/>
      <c r="F30" s="128">
        <v>1466094.4</v>
      </c>
      <c r="G30" s="133">
        <v>1815000</v>
      </c>
      <c r="H30" s="133">
        <f>กิจการประปา!H47</f>
        <v>2270000</v>
      </c>
      <c r="I30" s="129"/>
    </row>
    <row r="31" spans="1:9" ht="23.25">
      <c r="A31" s="130"/>
      <c r="B31" s="127" t="s">
        <v>899</v>
      </c>
      <c r="C31" s="127"/>
      <c r="D31" s="127"/>
      <c r="E31" s="127"/>
      <c r="F31" s="128">
        <v>2884708.47</v>
      </c>
      <c r="G31" s="133">
        <v>3520000</v>
      </c>
      <c r="H31" s="133">
        <f>กิจการประปา!H105</f>
        <v>4120000</v>
      </c>
      <c r="I31" s="129"/>
    </row>
    <row r="32" spans="1:9" ht="23.25">
      <c r="A32" s="130"/>
      <c r="B32" s="127" t="s">
        <v>629</v>
      </c>
      <c r="C32" s="127"/>
      <c r="D32" s="127"/>
      <c r="E32" s="127"/>
      <c r="F32" s="133">
        <v>0</v>
      </c>
      <c r="G32" s="133">
        <v>0</v>
      </c>
      <c r="H32" s="133">
        <v>0</v>
      </c>
      <c r="I32" s="129"/>
    </row>
    <row r="33" spans="1:9" ht="23.25">
      <c r="A33" s="130"/>
      <c r="B33" s="127" t="s">
        <v>630</v>
      </c>
      <c r="C33" s="127"/>
      <c r="D33" s="127"/>
      <c r="E33" s="127"/>
      <c r="F33" s="128">
        <v>78000</v>
      </c>
      <c r="G33" s="133">
        <v>30000</v>
      </c>
      <c r="H33" s="133">
        <v>0</v>
      </c>
      <c r="I33" s="129"/>
    </row>
    <row r="34" spans="1:9" ht="23.25">
      <c r="A34" s="130"/>
      <c r="B34" s="127" t="s">
        <v>631</v>
      </c>
      <c r="C34" s="127"/>
      <c r="D34" s="127"/>
      <c r="E34" s="127"/>
      <c r="F34" s="128">
        <v>0</v>
      </c>
      <c r="G34" s="133">
        <v>0</v>
      </c>
      <c r="H34" s="133"/>
      <c r="I34" s="129"/>
    </row>
    <row r="35" spans="1:9" ht="23.25">
      <c r="A35" s="135"/>
      <c r="B35" s="121"/>
      <c r="C35" s="121"/>
      <c r="D35" s="121"/>
      <c r="E35" s="121"/>
      <c r="F35" s="137"/>
      <c r="G35" s="138"/>
      <c r="H35" s="138"/>
      <c r="I35" s="139"/>
    </row>
    <row r="36" spans="1:9" ht="23.25">
      <c r="A36" s="5"/>
      <c r="B36" s="5"/>
      <c r="C36" s="5"/>
      <c r="D36" s="5"/>
      <c r="E36" s="5"/>
      <c r="F36" s="78"/>
      <c r="G36" s="5"/>
      <c r="H36" s="5"/>
      <c r="I36" s="5"/>
    </row>
    <row r="38" spans="1:9" s="200" customFormat="1" ht="21.75">
      <c r="A38" s="201"/>
      <c r="B38" s="201"/>
      <c r="C38" s="201"/>
      <c r="D38" s="201"/>
      <c r="E38" s="201"/>
      <c r="F38" s="202"/>
      <c r="G38" s="201"/>
      <c r="H38" s="201"/>
      <c r="I38" s="201"/>
    </row>
    <row r="39" spans="1:9" s="200" customFormat="1" ht="21.75">
      <c r="A39" s="201"/>
      <c r="B39" s="201"/>
      <c r="C39" s="201"/>
      <c r="D39" s="201"/>
      <c r="E39" s="201"/>
      <c r="F39" s="202"/>
      <c r="G39" s="201"/>
      <c r="H39" s="201"/>
      <c r="I39" s="201"/>
    </row>
    <row r="40" spans="1:9" s="200" customFormat="1" ht="21.75">
      <c r="A40" s="201"/>
      <c r="B40" s="201"/>
      <c r="C40" s="201"/>
      <c r="D40" s="201"/>
      <c r="E40" s="201"/>
      <c r="F40" s="202"/>
      <c r="G40" s="201"/>
      <c r="H40" s="201"/>
      <c r="I40" s="201"/>
    </row>
    <row r="41" spans="1:9" s="200" customFormat="1" ht="21.75">
      <c r="A41" s="203"/>
      <c r="B41" s="203"/>
      <c r="C41" s="203"/>
      <c r="D41" s="203"/>
      <c r="E41" s="203"/>
      <c r="F41" s="204"/>
      <c r="G41" s="203"/>
      <c r="H41" s="203"/>
      <c r="I41" s="203"/>
    </row>
    <row r="42" spans="1:9" s="200" customFormat="1" ht="21.75">
      <c r="A42" s="203"/>
      <c r="B42" s="203"/>
      <c r="C42" s="203"/>
      <c r="D42" s="203"/>
      <c r="E42" s="203"/>
      <c r="F42" s="204"/>
      <c r="G42" s="203"/>
      <c r="H42" s="203"/>
      <c r="I42" s="203"/>
    </row>
    <row r="43" spans="1:9" s="200" customFormat="1" ht="21.75">
      <c r="A43" s="203"/>
      <c r="B43" s="203"/>
      <c r="C43" s="203"/>
      <c r="D43" s="203"/>
      <c r="E43" s="203"/>
      <c r="F43" s="204"/>
      <c r="G43" s="203"/>
      <c r="H43" s="203"/>
      <c r="I43" s="203"/>
    </row>
    <row r="44" spans="1:9" s="200" customFormat="1" ht="21.75">
      <c r="A44" s="203"/>
      <c r="B44" s="203"/>
      <c r="C44" s="203"/>
      <c r="D44" s="203"/>
      <c r="E44" s="203"/>
      <c r="F44" s="204"/>
      <c r="G44" s="203"/>
      <c r="H44" s="203"/>
      <c r="I44" s="203"/>
    </row>
    <row r="45" spans="1:9" s="200" customFormat="1" ht="21.75">
      <c r="A45" s="203"/>
      <c r="B45" s="203"/>
      <c r="C45" s="203"/>
      <c r="D45" s="203"/>
      <c r="E45" s="203"/>
      <c r="F45" s="204"/>
      <c r="G45" s="203"/>
      <c r="H45" s="203"/>
      <c r="I45" s="203"/>
    </row>
    <row r="46" spans="1:9" s="200" customFormat="1" ht="21.75">
      <c r="A46" s="203"/>
      <c r="B46" s="203"/>
      <c r="C46" s="203"/>
      <c r="D46" s="203"/>
      <c r="E46" s="203"/>
      <c r="F46" s="204"/>
      <c r="G46" s="203"/>
      <c r="H46" s="203"/>
      <c r="I46" s="203"/>
    </row>
    <row r="47" spans="1:9" s="200" customFormat="1" ht="21.75">
      <c r="A47" s="203"/>
      <c r="B47" s="203"/>
      <c r="C47" s="203"/>
      <c r="D47" s="203"/>
      <c r="E47" s="203"/>
      <c r="F47" s="204"/>
      <c r="G47" s="203"/>
      <c r="H47" s="203"/>
      <c r="I47" s="203"/>
    </row>
    <row r="48" spans="1:9" s="200" customFormat="1" ht="21.75">
      <c r="A48" s="203"/>
      <c r="B48" s="203"/>
      <c r="C48" s="203"/>
      <c r="D48" s="203"/>
      <c r="E48" s="203"/>
      <c r="F48" s="204"/>
      <c r="G48" s="203"/>
      <c r="H48" s="203"/>
      <c r="I48" s="203"/>
    </row>
    <row r="49" spans="1:9" ht="21">
      <c r="A49" s="163"/>
      <c r="B49" s="163"/>
      <c r="C49" s="163"/>
      <c r="D49" s="163"/>
      <c r="E49" s="163"/>
      <c r="F49" s="164"/>
      <c r="G49" s="163"/>
      <c r="H49" s="163"/>
      <c r="I49" s="163"/>
    </row>
    <row r="50" spans="1:9" ht="21">
      <c r="A50" s="163"/>
      <c r="B50" s="163"/>
      <c r="C50" s="163"/>
      <c r="D50" s="163"/>
      <c r="E50" s="163"/>
      <c r="F50" s="164"/>
      <c r="G50" s="163"/>
      <c r="H50" s="163"/>
      <c r="I50" s="163"/>
    </row>
    <row r="51" spans="1:9" ht="21">
      <c r="A51" s="163"/>
      <c r="B51" s="163"/>
      <c r="C51" s="163"/>
      <c r="D51" s="163"/>
      <c r="E51" s="163"/>
      <c r="F51" s="164"/>
      <c r="G51" s="163"/>
      <c r="H51" s="163"/>
      <c r="I51" s="163"/>
    </row>
    <row r="52" spans="1:9" ht="21">
      <c r="A52" s="163"/>
      <c r="B52" s="163"/>
      <c r="C52" s="163"/>
      <c r="D52" s="163"/>
      <c r="E52" s="163"/>
      <c r="F52" s="164"/>
      <c r="G52" s="163"/>
      <c r="H52" s="163"/>
      <c r="I52" s="163"/>
    </row>
    <row r="53" spans="1:9" ht="21">
      <c r="A53" s="163"/>
      <c r="B53" s="163"/>
      <c r="C53" s="163"/>
      <c r="D53" s="163"/>
      <c r="E53" s="163"/>
      <c r="F53" s="164"/>
      <c r="G53" s="163"/>
      <c r="H53" s="163"/>
      <c r="I53" s="163"/>
    </row>
    <row r="54" spans="1:9" ht="21">
      <c r="A54" s="163"/>
      <c r="B54" s="163"/>
      <c r="C54" s="163"/>
      <c r="D54" s="163"/>
      <c r="E54" s="163"/>
      <c r="F54" s="164"/>
      <c r="G54" s="163"/>
      <c r="H54" s="163"/>
      <c r="I54" s="163"/>
    </row>
    <row r="55" spans="1:9" ht="21">
      <c r="A55" s="163"/>
      <c r="B55" s="163"/>
      <c r="C55" s="163"/>
      <c r="D55" s="163"/>
      <c r="E55" s="163"/>
      <c r="F55" s="164"/>
      <c r="G55" s="163"/>
      <c r="H55" s="163"/>
      <c r="I55" s="163"/>
    </row>
    <row r="56" spans="1:9" ht="21">
      <c r="A56" s="163"/>
      <c r="B56" s="163"/>
      <c r="C56" s="163"/>
      <c r="D56" s="163"/>
      <c r="E56" s="163"/>
      <c r="F56" s="164"/>
      <c r="G56" s="163"/>
      <c r="H56" s="163"/>
      <c r="I56" s="163"/>
    </row>
    <row r="57" spans="1:9" ht="21">
      <c r="A57" s="163"/>
      <c r="B57" s="163"/>
      <c r="C57" s="163"/>
      <c r="D57" s="163"/>
      <c r="E57" s="163"/>
      <c r="F57" s="164"/>
      <c r="G57" s="163"/>
      <c r="H57" s="163"/>
      <c r="I57" s="163"/>
    </row>
    <row r="58" spans="1:9" ht="21">
      <c r="A58" s="163"/>
      <c r="B58" s="163"/>
      <c r="C58" s="163"/>
      <c r="D58" s="163"/>
      <c r="E58" s="163"/>
      <c r="F58" s="164"/>
      <c r="G58" s="163"/>
      <c r="H58" s="163"/>
      <c r="I58" s="163"/>
    </row>
    <row r="59" spans="1:9" ht="21">
      <c r="A59" s="163"/>
      <c r="B59" s="163"/>
      <c r="C59" s="163"/>
      <c r="D59" s="163"/>
      <c r="E59" s="163"/>
      <c r="F59" s="164"/>
      <c r="G59" s="163"/>
      <c r="H59" s="163"/>
      <c r="I59" s="163"/>
    </row>
  </sheetData>
  <mergeCells count="5">
    <mergeCell ref="A3:I3"/>
    <mergeCell ref="A9:E9"/>
    <mergeCell ref="A24:E25"/>
    <mergeCell ref="A26:E26"/>
    <mergeCell ref="A7:E8"/>
  </mergeCells>
  <printOptions/>
  <pageMargins left="0.72" right="0.18" top="0.56" bottom="0.39" header="0.45" footer="0.26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23"/>
  <sheetViews>
    <sheetView workbookViewId="0" topLeftCell="A1">
      <selection activeCell="G2" sqref="G2"/>
    </sheetView>
  </sheetViews>
  <sheetFormatPr defaultColWidth="9.140625" defaultRowHeight="21.75"/>
  <cols>
    <col min="1" max="1" width="4.57421875" style="1" customWidth="1"/>
    <col min="2" max="4" width="9.140625" style="1" customWidth="1"/>
    <col min="5" max="5" width="10.7109375" style="1" customWidth="1"/>
    <col min="6" max="6" width="9.140625" style="1" customWidth="1"/>
    <col min="7" max="7" width="10.140625" style="1" customWidth="1"/>
    <col min="8" max="8" width="5.8515625" style="1" customWidth="1"/>
    <col min="9" max="16384" width="9.140625" style="1" customWidth="1"/>
  </cols>
  <sheetData>
    <row r="1" ht="23.25">
      <c r="G1" s="110" t="s">
        <v>1262</v>
      </c>
    </row>
    <row r="3" spans="1:12" ht="21">
      <c r="A3" s="398" t="s">
        <v>365</v>
      </c>
      <c r="B3" s="398"/>
      <c r="C3" s="398"/>
      <c r="D3" s="398"/>
      <c r="E3" s="398"/>
      <c r="F3" s="398"/>
      <c r="G3" s="398"/>
      <c r="H3" s="398"/>
      <c r="I3" s="398"/>
      <c r="J3" s="398"/>
      <c r="K3" s="398"/>
      <c r="L3" s="398"/>
    </row>
    <row r="4" spans="1:12" ht="21">
      <c r="A4" s="398" t="s">
        <v>1329</v>
      </c>
      <c r="B4" s="398"/>
      <c r="C4" s="398"/>
      <c r="D4" s="398"/>
      <c r="E4" s="398"/>
      <c r="F4" s="398"/>
      <c r="G4" s="398"/>
      <c r="H4" s="398"/>
      <c r="I4" s="398"/>
      <c r="J4" s="398"/>
      <c r="K4" s="398"/>
      <c r="L4" s="398"/>
    </row>
    <row r="5" spans="1:12" ht="21">
      <c r="A5" s="398" t="s">
        <v>300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</row>
    <row r="6" spans="1:12" ht="21">
      <c r="A6" s="398" t="s">
        <v>66</v>
      </c>
      <c r="B6" s="398"/>
      <c r="C6" s="398"/>
      <c r="D6" s="398"/>
      <c r="E6" s="398"/>
      <c r="F6" s="398"/>
      <c r="G6" s="398"/>
      <c r="H6" s="398"/>
      <c r="I6" s="398"/>
      <c r="J6" s="398"/>
      <c r="K6" s="398"/>
      <c r="L6" s="398"/>
    </row>
    <row r="7" ht="21">
      <c r="F7" s="170"/>
    </row>
    <row r="8" spans="1:12" ht="21.75">
      <c r="A8" s="200" t="s">
        <v>800</v>
      </c>
      <c r="B8" s="200"/>
      <c r="C8" s="200"/>
      <c r="D8" s="200"/>
      <c r="E8" s="243">
        <f>E9</f>
        <v>4037000</v>
      </c>
      <c r="F8" s="244" t="s">
        <v>44</v>
      </c>
      <c r="G8" s="200"/>
      <c r="H8" s="200"/>
      <c r="I8" s="200"/>
      <c r="J8" s="200"/>
      <c r="K8" s="200"/>
      <c r="L8" s="200"/>
    </row>
    <row r="9" spans="1:12" ht="21.75">
      <c r="A9" s="200" t="s">
        <v>366</v>
      </c>
      <c r="B9" s="200"/>
      <c r="C9" s="200"/>
      <c r="D9" s="200"/>
      <c r="E9" s="243">
        <f>SUM(G11:G20)</f>
        <v>4037000</v>
      </c>
      <c r="F9" s="244" t="s">
        <v>801</v>
      </c>
      <c r="G9" s="200"/>
      <c r="H9" s="200"/>
      <c r="I9" s="200"/>
      <c r="J9" s="200"/>
      <c r="K9" s="200"/>
      <c r="L9" s="200"/>
    </row>
    <row r="10" spans="1:12" ht="21.75">
      <c r="A10" s="200" t="s">
        <v>367</v>
      </c>
      <c r="B10" s="200"/>
      <c r="C10" s="200"/>
      <c r="D10" s="200"/>
      <c r="E10" s="200"/>
      <c r="F10" s="244"/>
      <c r="G10" s="200"/>
      <c r="H10" s="200"/>
      <c r="I10" s="200"/>
      <c r="J10" s="200"/>
      <c r="K10" s="200"/>
      <c r="L10" s="200"/>
    </row>
    <row r="11" spans="1:12" ht="21.75">
      <c r="A11" s="200"/>
      <c r="B11" s="245" t="s">
        <v>220</v>
      </c>
      <c r="C11" s="200"/>
      <c r="D11" s="200"/>
      <c r="E11" s="200"/>
      <c r="F11" s="244" t="s">
        <v>69</v>
      </c>
      <c r="G11" s="246">
        <v>3550000</v>
      </c>
      <c r="H11" s="200" t="s">
        <v>44</v>
      </c>
      <c r="I11" s="381" t="s">
        <v>799</v>
      </c>
      <c r="J11" s="381"/>
      <c r="K11" s="381"/>
      <c r="L11" s="381"/>
    </row>
    <row r="12" spans="1:12" ht="21.75">
      <c r="A12" s="200"/>
      <c r="B12" s="245" t="s">
        <v>221</v>
      </c>
      <c r="C12" s="245"/>
      <c r="D12" s="245"/>
      <c r="E12" s="245"/>
      <c r="F12" s="244" t="s">
        <v>69</v>
      </c>
      <c r="G12" s="247">
        <v>5000</v>
      </c>
      <c r="H12" s="200" t="s">
        <v>44</v>
      </c>
      <c r="I12" s="381" t="s">
        <v>798</v>
      </c>
      <c r="J12" s="381"/>
      <c r="K12" s="381"/>
      <c r="L12" s="381"/>
    </row>
    <row r="13" spans="1:12" ht="21.75">
      <c r="A13" s="200"/>
      <c r="B13" s="245" t="s">
        <v>222</v>
      </c>
      <c r="C13" s="245"/>
      <c r="D13" s="245"/>
      <c r="E13" s="245"/>
      <c r="F13" s="244" t="s">
        <v>69</v>
      </c>
      <c r="G13" s="248">
        <v>250000</v>
      </c>
      <c r="H13" s="200" t="s">
        <v>44</v>
      </c>
      <c r="I13" s="381" t="s">
        <v>798</v>
      </c>
      <c r="J13" s="381"/>
      <c r="K13" s="381"/>
      <c r="L13" s="381"/>
    </row>
    <row r="14" spans="1:12" ht="21.75">
      <c r="A14" s="200"/>
      <c r="B14" s="245" t="s">
        <v>945</v>
      </c>
      <c r="C14" s="245"/>
      <c r="D14" s="245"/>
      <c r="E14" s="245"/>
      <c r="F14" s="244" t="s">
        <v>69</v>
      </c>
      <c r="G14" s="248">
        <v>100000</v>
      </c>
      <c r="H14" s="200" t="s">
        <v>44</v>
      </c>
      <c r="I14" s="381" t="s">
        <v>798</v>
      </c>
      <c r="J14" s="381"/>
      <c r="K14" s="381"/>
      <c r="L14" s="381"/>
    </row>
    <row r="15" spans="1:12" ht="21.75">
      <c r="A15" s="200"/>
      <c r="B15" s="245" t="s">
        <v>304</v>
      </c>
      <c r="C15" s="245"/>
      <c r="D15" s="245"/>
      <c r="E15" s="245"/>
      <c r="F15" s="244" t="s">
        <v>69</v>
      </c>
      <c r="G15" s="248">
        <v>40000</v>
      </c>
      <c r="H15" s="200" t="s">
        <v>44</v>
      </c>
      <c r="I15" s="381" t="s">
        <v>798</v>
      </c>
      <c r="J15" s="381"/>
      <c r="K15" s="381"/>
      <c r="L15" s="381"/>
    </row>
    <row r="16" spans="1:12" ht="21.75">
      <c r="A16" s="200"/>
      <c r="B16" s="245" t="s">
        <v>305</v>
      </c>
      <c r="C16" s="245"/>
      <c r="D16" s="245"/>
      <c r="E16" s="245"/>
      <c r="F16" s="244" t="s">
        <v>69</v>
      </c>
      <c r="G16" s="248">
        <v>30000</v>
      </c>
      <c r="H16" s="200" t="s">
        <v>44</v>
      </c>
      <c r="I16" s="381" t="s">
        <v>797</v>
      </c>
      <c r="J16" s="381"/>
      <c r="K16" s="381"/>
      <c r="L16" s="381"/>
    </row>
    <row r="17" spans="1:12" ht="21.75">
      <c r="A17" s="200"/>
      <c r="B17" s="245" t="s">
        <v>306</v>
      </c>
      <c r="C17" s="245"/>
      <c r="D17" s="245"/>
      <c r="E17" s="245"/>
      <c r="F17" s="244" t="s">
        <v>69</v>
      </c>
      <c r="G17" s="248">
        <v>50000</v>
      </c>
      <c r="H17" s="200" t="s">
        <v>44</v>
      </c>
      <c r="I17" s="381" t="s">
        <v>798</v>
      </c>
      <c r="J17" s="381"/>
      <c r="K17" s="381"/>
      <c r="L17" s="381"/>
    </row>
    <row r="18" spans="1:12" ht="21.75">
      <c r="A18" s="200"/>
      <c r="B18" s="245" t="s">
        <v>307</v>
      </c>
      <c r="C18" s="245"/>
      <c r="D18" s="245"/>
      <c r="E18" s="245"/>
      <c r="F18" s="244" t="s">
        <v>69</v>
      </c>
      <c r="G18" s="249" t="s">
        <v>1164</v>
      </c>
      <c r="H18" s="200" t="s">
        <v>44</v>
      </c>
      <c r="I18" s="381" t="s">
        <v>798</v>
      </c>
      <c r="J18" s="381"/>
      <c r="K18" s="381"/>
      <c r="L18" s="381"/>
    </row>
    <row r="19" spans="1:12" ht="21.75">
      <c r="A19" s="200"/>
      <c r="B19" s="245" t="s">
        <v>308</v>
      </c>
      <c r="C19" s="245"/>
      <c r="D19" s="245"/>
      <c r="E19" s="245"/>
      <c r="F19" s="244"/>
      <c r="G19" s="245"/>
      <c r="H19" s="200"/>
      <c r="I19" s="200"/>
      <c r="J19" s="200"/>
      <c r="K19" s="200"/>
      <c r="L19" s="200"/>
    </row>
    <row r="20" spans="1:12" ht="21.75">
      <c r="A20" s="201"/>
      <c r="B20" s="250" t="s">
        <v>358</v>
      </c>
      <c r="C20" s="245"/>
      <c r="D20" s="245"/>
      <c r="E20" s="245"/>
      <c r="F20" s="244" t="s">
        <v>69</v>
      </c>
      <c r="G20" s="251">
        <v>12000</v>
      </c>
      <c r="H20" s="200" t="s">
        <v>44</v>
      </c>
      <c r="I20" s="381" t="s">
        <v>799</v>
      </c>
      <c r="J20" s="381"/>
      <c r="K20" s="381"/>
      <c r="L20" s="381"/>
    </row>
    <row r="21" spans="1:12" ht="21.75">
      <c r="A21" s="200"/>
      <c r="B21" s="200"/>
      <c r="C21" s="200"/>
      <c r="D21" s="200"/>
      <c r="E21" s="200"/>
      <c r="F21" s="200"/>
      <c r="G21" s="200"/>
      <c r="H21" s="200"/>
      <c r="I21" s="200"/>
      <c r="J21" s="200"/>
      <c r="K21" s="200"/>
      <c r="L21" s="200"/>
    </row>
    <row r="22" spans="1:12" ht="21.75">
      <c r="A22" s="200"/>
      <c r="B22" s="200"/>
      <c r="C22" s="200"/>
      <c r="D22" s="200"/>
      <c r="E22" s="200"/>
      <c r="F22" s="200"/>
      <c r="G22" s="243"/>
      <c r="H22" s="200"/>
      <c r="I22" s="200"/>
      <c r="J22" s="200"/>
      <c r="K22" s="200"/>
      <c r="L22" s="200"/>
    </row>
    <row r="23" spans="1:12" ht="21.75">
      <c r="A23" s="200"/>
      <c r="B23" s="200"/>
      <c r="C23" s="200"/>
      <c r="D23" s="200"/>
      <c r="E23" s="200"/>
      <c r="F23" s="200"/>
      <c r="G23" s="200"/>
      <c r="H23" s="200"/>
      <c r="I23" s="200"/>
      <c r="J23" s="200"/>
      <c r="K23" s="200"/>
      <c r="L23" s="200"/>
    </row>
  </sheetData>
  <mergeCells count="13">
    <mergeCell ref="I11:L11"/>
    <mergeCell ref="A3:L3"/>
    <mergeCell ref="A4:L4"/>
    <mergeCell ref="A5:L5"/>
    <mergeCell ref="A6:L6"/>
    <mergeCell ref="I12:L12"/>
    <mergeCell ref="I13:L13"/>
    <mergeCell ref="I14:L14"/>
    <mergeCell ref="I20:L20"/>
    <mergeCell ref="I15:L15"/>
    <mergeCell ref="I16:L16"/>
    <mergeCell ref="I17:L17"/>
    <mergeCell ref="I18:L18"/>
  </mergeCells>
  <printOptions/>
  <pageMargins left="0.58" right="0.18" top="0.63" bottom="1" header="0.5" footer="0.5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B1:D15"/>
  <sheetViews>
    <sheetView workbookViewId="0" topLeftCell="A1">
      <selection activeCell="D6" sqref="D6"/>
    </sheetView>
  </sheetViews>
  <sheetFormatPr defaultColWidth="9.140625" defaultRowHeight="21.75"/>
  <cols>
    <col min="3" max="3" width="20.421875" style="0" customWidth="1"/>
    <col min="4" max="4" width="14.28125" style="0" bestFit="1" customWidth="1"/>
  </cols>
  <sheetData>
    <row r="1" spans="2:4" ht="26.25">
      <c r="B1" s="308" t="s">
        <v>1313</v>
      </c>
      <c r="C1" s="308"/>
      <c r="D1" s="308"/>
    </row>
    <row r="2" spans="2:4" ht="15.75" customHeight="1">
      <c r="B2" s="24"/>
      <c r="C2" s="24"/>
      <c r="D2" s="24"/>
    </row>
    <row r="3" spans="2:4" ht="26.25">
      <c r="B3" s="4" t="s">
        <v>1311</v>
      </c>
      <c r="C3" s="4"/>
      <c r="D3" s="46">
        <f>สำนักปลัด!E8</f>
        <v>12422880</v>
      </c>
    </row>
    <row r="4" spans="2:4" ht="26.25">
      <c r="B4" s="4" t="s">
        <v>805</v>
      </c>
      <c r="C4" s="4"/>
      <c r="D4" s="46">
        <f>ส่วนการคลัง!E8</f>
        <v>2003440</v>
      </c>
    </row>
    <row r="5" spans="2:4" ht="26.25">
      <c r="B5" s="4" t="s">
        <v>806</v>
      </c>
      <c r="C5" s="4"/>
      <c r="D5" s="46">
        <f>'[3]โยธา'!$E$8</f>
        <v>5367578</v>
      </c>
    </row>
    <row r="6" spans="2:4" ht="26.25">
      <c r="B6" s="4" t="s">
        <v>807</v>
      </c>
      <c r="C6" s="4"/>
      <c r="D6" s="46">
        <f>ส่วนสาธารณสุข!E8</f>
        <v>4432780</v>
      </c>
    </row>
    <row r="7" spans="2:4" ht="26.25">
      <c r="B7" s="4" t="s">
        <v>299</v>
      </c>
      <c r="C7" s="4"/>
      <c r="D7" s="46">
        <f>ส่วนการศึกษา!E8</f>
        <v>5043930</v>
      </c>
    </row>
    <row r="8" spans="2:4" ht="26.25">
      <c r="B8" s="4" t="s">
        <v>1312</v>
      </c>
      <c r="C8" s="4"/>
      <c r="D8" s="46">
        <f>งบกลาง!E7</f>
        <v>3545305</v>
      </c>
    </row>
    <row r="9" spans="2:4" ht="27" thickBot="1">
      <c r="B9" s="4" t="s">
        <v>1</v>
      </c>
      <c r="D9" s="52">
        <f>SUM(D3:D8)</f>
        <v>32815913</v>
      </c>
    </row>
    <row r="10" ht="22.5" thickTop="1"/>
    <row r="11" spans="2:4" ht="26.25">
      <c r="B11" s="4" t="s">
        <v>856</v>
      </c>
      <c r="D11" s="46">
        <f>กิจการประปา!E35</f>
        <v>7175000</v>
      </c>
    </row>
    <row r="12" spans="2:4" ht="26.25">
      <c r="B12" s="4" t="s">
        <v>857</v>
      </c>
      <c r="D12" s="46">
        <f>'งบกลาง (2)'!G8</f>
        <v>66900</v>
      </c>
    </row>
    <row r="13" spans="2:4" ht="27" thickBot="1">
      <c r="B13" s="4" t="s">
        <v>1</v>
      </c>
      <c r="D13" s="52">
        <f>D11+D12</f>
        <v>7241900</v>
      </c>
    </row>
    <row r="14" ht="22.5" thickTop="1"/>
    <row r="15" spans="2:4" ht="27" thickBot="1">
      <c r="B15" s="4" t="s">
        <v>1083</v>
      </c>
      <c r="D15" s="52">
        <f>D9+D13</f>
        <v>40057813</v>
      </c>
    </row>
    <row r="16" ht="22.5" thickTop="1"/>
  </sheetData>
  <mergeCells count="1">
    <mergeCell ref="B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01"/>
  <sheetViews>
    <sheetView tabSelected="1" view="pageBreakPreview" zoomScaleSheetLayoutView="100" workbookViewId="0" topLeftCell="A85">
      <selection activeCell="K105" sqref="K105"/>
    </sheetView>
  </sheetViews>
  <sheetFormatPr defaultColWidth="9.140625" defaultRowHeight="21.75"/>
  <cols>
    <col min="1" max="1" width="4.57421875" style="1" customWidth="1"/>
    <col min="2" max="2" width="7.140625" style="1" customWidth="1"/>
    <col min="3" max="3" width="11.7109375" style="1" customWidth="1"/>
    <col min="4" max="4" width="14.57421875" style="1" customWidth="1"/>
    <col min="5" max="5" width="7.57421875" style="1" customWidth="1"/>
    <col min="6" max="6" width="16.140625" style="170" customWidth="1"/>
    <col min="7" max="7" width="15.28125" style="1" customWidth="1"/>
    <col min="8" max="8" width="21.140625" style="1" customWidth="1"/>
    <col min="9" max="9" width="13.421875" style="1" bestFit="1" customWidth="1"/>
    <col min="10" max="10" width="1.421875" style="1" customWidth="1"/>
    <col min="11" max="11" width="13.421875" style="1" customWidth="1"/>
    <col min="12" max="12" width="11.00390625" style="1" customWidth="1"/>
    <col min="13" max="16384" width="9.140625" style="1" customWidth="1"/>
  </cols>
  <sheetData>
    <row r="1" spans="1:10" ht="23.25">
      <c r="A1" s="324" t="s">
        <v>532</v>
      </c>
      <c r="B1" s="324"/>
      <c r="C1" s="324"/>
      <c r="D1" s="324"/>
      <c r="E1" s="324"/>
      <c r="F1" s="324"/>
      <c r="G1" s="324"/>
      <c r="H1" s="324"/>
      <c r="I1" s="324"/>
      <c r="J1" s="3"/>
    </row>
    <row r="2" spans="1:10" ht="23.25">
      <c r="A2" s="338" t="s">
        <v>481</v>
      </c>
      <c r="B2" s="338"/>
      <c r="C2" s="338"/>
      <c r="D2" s="338"/>
      <c r="E2" s="338"/>
      <c r="F2" s="338"/>
      <c r="G2" s="338"/>
      <c r="H2" s="338"/>
      <c r="I2" s="338"/>
      <c r="J2" s="3"/>
    </row>
    <row r="3" spans="1:10" ht="23.25">
      <c r="A3" s="338" t="s">
        <v>1108</v>
      </c>
      <c r="B3" s="338"/>
      <c r="C3" s="338"/>
      <c r="D3" s="338"/>
      <c r="E3" s="338"/>
      <c r="F3" s="338"/>
      <c r="G3" s="338"/>
      <c r="H3" s="338"/>
      <c r="I3" s="338"/>
      <c r="J3" s="3"/>
    </row>
    <row r="4" spans="1:9" ht="23.25">
      <c r="A4" s="347" t="s">
        <v>482</v>
      </c>
      <c r="B4" s="347"/>
      <c r="C4" s="347"/>
      <c r="D4" s="347"/>
      <c r="E4" s="347"/>
      <c r="F4" s="347"/>
      <c r="G4" s="347"/>
      <c r="H4" s="347"/>
      <c r="I4" s="347"/>
    </row>
    <row r="5" spans="1:9" ht="23.25">
      <c r="A5" s="5"/>
      <c r="B5" s="346" t="s">
        <v>722</v>
      </c>
      <c r="C5" s="346"/>
      <c r="D5" s="346"/>
      <c r="E5" s="346"/>
      <c r="F5" s="346"/>
      <c r="G5" s="346"/>
      <c r="H5" s="346"/>
      <c r="I5" s="346"/>
    </row>
    <row r="6" spans="1:9" ht="23.25">
      <c r="A6" s="346" t="s">
        <v>723</v>
      </c>
      <c r="B6" s="346"/>
      <c r="C6" s="346"/>
      <c r="D6" s="346"/>
      <c r="E6" s="346"/>
      <c r="F6" s="346"/>
      <c r="G6" s="346"/>
      <c r="H6" s="346"/>
      <c r="I6" s="346"/>
    </row>
    <row r="7" spans="1:9" ht="23.25">
      <c r="A7" s="346" t="s">
        <v>724</v>
      </c>
      <c r="B7" s="346"/>
      <c r="C7" s="346"/>
      <c r="D7" s="346"/>
      <c r="E7" s="346"/>
      <c r="F7" s="346"/>
      <c r="G7" s="346"/>
      <c r="H7" s="346"/>
      <c r="I7" s="346"/>
    </row>
    <row r="8" spans="1:9" ht="23.25">
      <c r="A8" s="346" t="s">
        <v>1109</v>
      </c>
      <c r="B8" s="346"/>
      <c r="C8" s="346"/>
      <c r="D8" s="346"/>
      <c r="E8" s="346"/>
      <c r="F8" s="346"/>
      <c r="G8" s="346"/>
      <c r="H8" s="346"/>
      <c r="I8" s="346"/>
    </row>
    <row r="9" spans="1:9" ht="23.25">
      <c r="A9" s="5"/>
      <c r="B9" s="345" t="s">
        <v>251</v>
      </c>
      <c r="C9" s="345"/>
      <c r="D9" s="345"/>
      <c r="E9" s="5"/>
      <c r="F9" s="78"/>
      <c r="G9" s="5"/>
      <c r="H9" s="5"/>
      <c r="I9" s="5"/>
    </row>
    <row r="10" spans="1:9" ht="23.25">
      <c r="A10" s="5"/>
      <c r="B10" s="65" t="s">
        <v>170</v>
      </c>
      <c r="C10" s="65"/>
      <c r="D10" s="65"/>
      <c r="E10" s="65"/>
      <c r="F10" s="65"/>
      <c r="G10" s="65"/>
      <c r="H10" s="65"/>
      <c r="I10" s="240">
        <f>H20</f>
        <v>35722700</v>
      </c>
    </row>
    <row r="11" spans="1:9" ht="23.25">
      <c r="A11" s="346" t="s">
        <v>169</v>
      </c>
      <c r="B11" s="346"/>
      <c r="C11" s="346"/>
      <c r="D11" s="346"/>
      <c r="E11" s="346"/>
      <c r="F11" s="346"/>
      <c r="G11" s="346"/>
      <c r="H11" s="346"/>
      <c r="I11" s="346"/>
    </row>
    <row r="12" spans="1:9" ht="23.25">
      <c r="A12" s="346" t="s">
        <v>725</v>
      </c>
      <c r="B12" s="346"/>
      <c r="C12" s="346"/>
      <c r="D12" s="346"/>
      <c r="E12" s="346"/>
      <c r="F12" s="346"/>
      <c r="G12" s="13" t="s">
        <v>69</v>
      </c>
      <c r="H12" s="61">
        <f>บันทึกหลักการและเหตุผล!H9</f>
        <v>32815913</v>
      </c>
      <c r="I12" s="5" t="s">
        <v>44</v>
      </c>
    </row>
    <row r="13" spans="1:9" ht="23.25">
      <c r="A13" s="346" t="s">
        <v>245</v>
      </c>
      <c r="B13" s="346"/>
      <c r="C13" s="346"/>
      <c r="D13" s="346"/>
      <c r="E13" s="346"/>
      <c r="F13" s="346"/>
      <c r="G13" s="346"/>
      <c r="H13" s="346"/>
      <c r="I13" s="346"/>
    </row>
    <row r="14" spans="1:9" ht="23.25">
      <c r="A14" s="346" t="s">
        <v>371</v>
      </c>
      <c r="B14" s="346"/>
      <c r="C14" s="346"/>
      <c r="D14" s="346"/>
      <c r="E14" s="346"/>
      <c r="F14" s="346"/>
      <c r="G14" s="346"/>
      <c r="H14" s="346"/>
      <c r="I14" s="346"/>
    </row>
    <row r="15" spans="1:9" ht="23.25">
      <c r="A15" s="346" t="s">
        <v>726</v>
      </c>
      <c r="B15" s="346"/>
      <c r="C15" s="346"/>
      <c r="D15" s="120">
        <v>9926143.73</v>
      </c>
      <c r="E15" s="56" t="s">
        <v>44</v>
      </c>
      <c r="F15" s="78"/>
      <c r="G15" s="5"/>
      <c r="H15" s="56"/>
      <c r="I15" s="5"/>
    </row>
    <row r="16" spans="1:9" ht="23.25">
      <c r="A16" s="5"/>
      <c r="B16" s="10" t="s">
        <v>682</v>
      </c>
      <c r="C16" s="5"/>
      <c r="D16" s="5"/>
      <c r="E16" s="5"/>
      <c r="F16" s="78"/>
      <c r="G16" s="5"/>
      <c r="H16" s="5"/>
      <c r="I16" s="5"/>
    </row>
    <row r="17" spans="1:9" ht="23.25">
      <c r="A17" s="5"/>
      <c r="B17" s="346" t="s">
        <v>727</v>
      </c>
      <c r="C17" s="346"/>
      <c r="D17" s="346"/>
      <c r="E17" s="346"/>
      <c r="F17" s="346"/>
      <c r="G17" s="346"/>
      <c r="H17" s="346"/>
      <c r="I17" s="346"/>
    </row>
    <row r="18" spans="1:9" ht="23.25">
      <c r="A18" s="346" t="s">
        <v>0</v>
      </c>
      <c r="B18" s="346"/>
      <c r="C18" s="346"/>
      <c r="D18" s="346"/>
      <c r="E18" s="346"/>
      <c r="F18" s="346"/>
      <c r="G18" s="346"/>
      <c r="H18" s="346"/>
      <c r="I18" s="346"/>
    </row>
    <row r="19" spans="1:9" ht="23.25">
      <c r="A19" s="346" t="s">
        <v>728</v>
      </c>
      <c r="B19" s="346"/>
      <c r="C19" s="346"/>
      <c r="D19" s="346"/>
      <c r="E19" s="346"/>
      <c r="F19" s="346"/>
      <c r="G19" s="346"/>
      <c r="H19" s="5"/>
      <c r="I19" s="5"/>
    </row>
    <row r="20" spans="1:9" ht="23.25">
      <c r="A20" s="5"/>
      <c r="B20" s="348" t="s">
        <v>1074</v>
      </c>
      <c r="C20" s="349"/>
      <c r="D20" s="349"/>
      <c r="E20" s="349"/>
      <c r="F20" s="349"/>
      <c r="G20" s="349"/>
      <c r="H20" s="13">
        <f>H24+H43+H57+H60+H65</f>
        <v>35722700</v>
      </c>
      <c r="I20" s="5" t="s">
        <v>947</v>
      </c>
    </row>
    <row r="21" spans="1:9" ht="23.25">
      <c r="A21" s="328" t="s">
        <v>683</v>
      </c>
      <c r="B21" s="329"/>
      <c r="C21" s="329"/>
      <c r="D21" s="329"/>
      <c r="E21" s="329"/>
      <c r="F21" s="122" t="s">
        <v>684</v>
      </c>
      <c r="G21" s="123" t="s">
        <v>685</v>
      </c>
      <c r="H21" s="123" t="s">
        <v>685</v>
      </c>
      <c r="I21" s="342" t="s">
        <v>384</v>
      </c>
    </row>
    <row r="22" spans="1:9" ht="23.25">
      <c r="A22" s="330"/>
      <c r="B22" s="331"/>
      <c r="C22" s="331"/>
      <c r="D22" s="331"/>
      <c r="E22" s="331"/>
      <c r="F22" s="124" t="s">
        <v>533</v>
      </c>
      <c r="G22" s="125" t="s">
        <v>1316</v>
      </c>
      <c r="H22" s="125" t="s">
        <v>1332</v>
      </c>
      <c r="I22" s="343"/>
    </row>
    <row r="23" spans="1:9" ht="23.25">
      <c r="A23" s="126" t="s">
        <v>1226</v>
      </c>
      <c r="B23" s="127"/>
      <c r="C23" s="127"/>
      <c r="D23" s="127"/>
      <c r="E23" s="127"/>
      <c r="F23" s="128"/>
      <c r="G23" s="129"/>
      <c r="H23" s="129"/>
      <c r="I23" s="129"/>
    </row>
    <row r="24" spans="1:9" ht="23.25">
      <c r="A24" s="130" t="s">
        <v>1227</v>
      </c>
      <c r="B24" s="127"/>
      <c r="C24" s="127"/>
      <c r="D24" s="127"/>
      <c r="E24" s="127"/>
      <c r="F24" s="131">
        <f>F25+F26+F27+F29+F28+F30+F31+F32+F33+F34+F35+F36+F37+F38</f>
        <v>22923498.03</v>
      </c>
      <c r="G24" s="132">
        <f>G25+G26+G27+G28+G29+G31+G32+G33+G34+G35+G36+G37+G38+G30</f>
        <v>23630000</v>
      </c>
      <c r="H24" s="132">
        <f>H25+H26+H27+H28+H29+H31+H32+H33+H34+H35+H36+H37+H38+H30</f>
        <v>22358500</v>
      </c>
      <c r="I24" s="129"/>
    </row>
    <row r="25" spans="1:9" ht="23.25">
      <c r="A25" s="130"/>
      <c r="B25" s="127" t="s">
        <v>1185</v>
      </c>
      <c r="C25" s="127"/>
      <c r="D25" s="127"/>
      <c r="E25" s="127"/>
      <c r="F25" s="128">
        <v>793424.28</v>
      </c>
      <c r="G25" s="133">
        <v>820000</v>
      </c>
      <c r="H25" s="133">
        <v>830000</v>
      </c>
      <c r="I25" s="129"/>
    </row>
    <row r="26" spans="1:9" ht="23.25">
      <c r="A26" s="130"/>
      <c r="B26" s="127" t="s">
        <v>1186</v>
      </c>
      <c r="C26" s="127"/>
      <c r="D26" s="127"/>
      <c r="E26" s="127"/>
      <c r="F26" s="128">
        <v>6035.77</v>
      </c>
      <c r="G26" s="133">
        <v>10000</v>
      </c>
      <c r="H26" s="133">
        <v>8000</v>
      </c>
      <c r="I26" s="129"/>
    </row>
    <row r="27" spans="1:9" ht="23.25">
      <c r="A27" s="130"/>
      <c r="B27" s="127" t="s">
        <v>1228</v>
      </c>
      <c r="C27" s="127"/>
      <c r="D27" s="127"/>
      <c r="E27" s="127"/>
      <c r="F27" s="128">
        <v>218015.6</v>
      </c>
      <c r="G27" s="133">
        <v>175000</v>
      </c>
      <c r="H27" s="133">
        <v>190000</v>
      </c>
      <c r="I27" s="129"/>
    </row>
    <row r="28" spans="1:9" ht="23.25">
      <c r="A28" s="130"/>
      <c r="B28" s="326" t="s">
        <v>73</v>
      </c>
      <c r="C28" s="326"/>
      <c r="D28" s="326"/>
      <c r="E28" s="327"/>
      <c r="F28" s="128">
        <v>0</v>
      </c>
      <c r="G28" s="133">
        <v>50000</v>
      </c>
      <c r="H28" s="133">
        <v>40000</v>
      </c>
      <c r="I28" s="129"/>
    </row>
    <row r="29" spans="1:9" ht="23.25">
      <c r="A29" s="130"/>
      <c r="B29" s="127" t="s">
        <v>999</v>
      </c>
      <c r="C29" s="127"/>
      <c r="D29" s="127"/>
      <c r="E29" s="127"/>
      <c r="F29" s="128">
        <v>9685182.41</v>
      </c>
      <c r="G29" s="133">
        <v>4800000</v>
      </c>
      <c r="H29" s="133">
        <v>4500000</v>
      </c>
      <c r="I29" s="129"/>
    </row>
    <row r="30" spans="1:9" ht="23.25">
      <c r="A30" s="130"/>
      <c r="B30" s="134" t="s">
        <v>336</v>
      </c>
      <c r="C30" s="127"/>
      <c r="D30" s="127"/>
      <c r="E30" s="127"/>
      <c r="F30" s="128">
        <v>0</v>
      </c>
      <c r="G30" s="133">
        <v>4500000</v>
      </c>
      <c r="H30" s="133">
        <v>4000000</v>
      </c>
      <c r="I30" s="129"/>
    </row>
    <row r="31" spans="1:9" ht="23.25">
      <c r="A31" s="130"/>
      <c r="B31" s="127" t="s">
        <v>75</v>
      </c>
      <c r="C31" s="127"/>
      <c r="D31" s="127"/>
      <c r="E31" s="127"/>
      <c r="F31" s="128">
        <v>135404.45</v>
      </c>
      <c r="G31" s="133">
        <v>135000</v>
      </c>
      <c r="H31" s="133">
        <v>130000</v>
      </c>
      <c r="I31" s="129"/>
    </row>
    <row r="32" spans="1:9" ht="23.25">
      <c r="A32" s="130"/>
      <c r="B32" s="127" t="s">
        <v>1229</v>
      </c>
      <c r="C32" s="127"/>
      <c r="D32" s="127"/>
      <c r="E32" s="127"/>
      <c r="F32" s="128">
        <v>1997755.69</v>
      </c>
      <c r="G32" s="133">
        <v>2000000</v>
      </c>
      <c r="H32" s="133">
        <v>2000000</v>
      </c>
      <c r="I32" s="129"/>
    </row>
    <row r="33" spans="1:9" ht="23.25">
      <c r="A33" s="130"/>
      <c r="B33" s="127" t="s">
        <v>432</v>
      </c>
      <c r="C33" s="127"/>
      <c r="D33" s="127"/>
      <c r="E33" s="127"/>
      <c r="F33" s="128">
        <v>3856901.66</v>
      </c>
      <c r="G33" s="133">
        <v>4500000</v>
      </c>
      <c r="H33" s="133">
        <v>4300000</v>
      </c>
      <c r="I33" s="129"/>
    </row>
    <row r="34" spans="1:9" ht="23.25">
      <c r="A34" s="130"/>
      <c r="B34" s="127" t="s">
        <v>337</v>
      </c>
      <c r="C34" s="127"/>
      <c r="D34" s="127"/>
      <c r="E34" s="127"/>
      <c r="F34" s="128">
        <v>0</v>
      </c>
      <c r="G34" s="133">
        <v>2000</v>
      </c>
      <c r="H34" s="133">
        <v>2000</v>
      </c>
      <c r="I34" s="129"/>
    </row>
    <row r="35" spans="1:9" ht="23.25">
      <c r="A35" s="130"/>
      <c r="B35" s="127" t="s">
        <v>673</v>
      </c>
      <c r="C35" s="127"/>
      <c r="D35" s="127"/>
      <c r="E35" s="127"/>
      <c r="F35" s="128">
        <v>51373.06</v>
      </c>
      <c r="G35" s="133">
        <v>50000</v>
      </c>
      <c r="H35" s="133">
        <v>55000</v>
      </c>
      <c r="I35" s="129"/>
    </row>
    <row r="36" spans="1:9" ht="23.25">
      <c r="A36" s="130"/>
      <c r="B36" s="127" t="s">
        <v>356</v>
      </c>
      <c r="C36" s="127"/>
      <c r="D36" s="127"/>
      <c r="E36" s="127"/>
      <c r="F36" s="128">
        <v>114557.11</v>
      </c>
      <c r="G36" s="133">
        <v>85000</v>
      </c>
      <c r="H36" s="133">
        <v>100000</v>
      </c>
      <c r="I36" s="129"/>
    </row>
    <row r="37" spans="1:9" ht="23.25">
      <c r="A37" s="130"/>
      <c r="B37" s="127" t="s">
        <v>675</v>
      </c>
      <c r="C37" s="127"/>
      <c r="D37" s="127"/>
      <c r="E37" s="127"/>
      <c r="F37" s="128">
        <v>6060231</v>
      </c>
      <c r="G37" s="133">
        <v>6500000</v>
      </c>
      <c r="H37" s="133">
        <v>6200000</v>
      </c>
      <c r="I37" s="129"/>
    </row>
    <row r="38" spans="1:9" ht="23.25">
      <c r="A38" s="135"/>
      <c r="B38" s="121" t="s">
        <v>357</v>
      </c>
      <c r="C38" s="121"/>
      <c r="D38" s="121"/>
      <c r="E38" s="136"/>
      <c r="F38" s="137">
        <v>4617</v>
      </c>
      <c r="G38" s="138">
        <v>3000</v>
      </c>
      <c r="H38" s="138">
        <v>3500</v>
      </c>
      <c r="I38" s="139"/>
    </row>
    <row r="39" spans="1:9" ht="23.25">
      <c r="A39" s="324" t="s">
        <v>534</v>
      </c>
      <c r="B39" s="324"/>
      <c r="C39" s="324"/>
      <c r="D39" s="324"/>
      <c r="E39" s="324"/>
      <c r="F39" s="324"/>
      <c r="G39" s="324"/>
      <c r="H39" s="324"/>
      <c r="I39" s="324"/>
    </row>
    <row r="40" spans="1:9" ht="23.25">
      <c r="A40" s="328" t="s">
        <v>683</v>
      </c>
      <c r="B40" s="329"/>
      <c r="C40" s="329"/>
      <c r="D40" s="329"/>
      <c r="E40" s="329"/>
      <c r="F40" s="122" t="s">
        <v>684</v>
      </c>
      <c r="G40" s="123" t="s">
        <v>685</v>
      </c>
      <c r="H40" s="123" t="s">
        <v>685</v>
      </c>
      <c r="I40" s="342" t="s">
        <v>384</v>
      </c>
    </row>
    <row r="41" spans="1:9" ht="23.25">
      <c r="A41" s="330"/>
      <c r="B41" s="331"/>
      <c r="C41" s="331"/>
      <c r="D41" s="331"/>
      <c r="E41" s="331"/>
      <c r="F41" s="124" t="s">
        <v>533</v>
      </c>
      <c r="G41" s="125" t="s">
        <v>1316</v>
      </c>
      <c r="H41" s="125" t="s">
        <v>1332</v>
      </c>
      <c r="I41" s="343"/>
    </row>
    <row r="42" spans="1:9" ht="23.25">
      <c r="A42" s="126" t="s">
        <v>433</v>
      </c>
      <c r="B42" s="127"/>
      <c r="C42" s="127"/>
      <c r="D42" s="127"/>
      <c r="E42" s="127"/>
      <c r="F42" s="128"/>
      <c r="G42" s="133"/>
      <c r="H42" s="133"/>
      <c r="I42" s="129"/>
    </row>
    <row r="43" spans="1:9" ht="23.25">
      <c r="A43" s="130" t="s">
        <v>434</v>
      </c>
      <c r="B43" s="127"/>
      <c r="C43" s="127"/>
      <c r="D43" s="127"/>
      <c r="E43" s="127"/>
      <c r="F43" s="140">
        <f>F44+F45+F46+F47+F48+F49+F51+F52+F53+F54</f>
        <v>451241.2</v>
      </c>
      <c r="G43" s="132">
        <f>G44+G45+G46+G47+G48+G49+G51+G52+G53+G54</f>
        <v>457600</v>
      </c>
      <c r="H43" s="132">
        <f>H44+H45+H46+H47+H48+H49+H51+H52+H53+H54</f>
        <v>463200</v>
      </c>
      <c r="I43" s="129"/>
    </row>
    <row r="44" spans="1:9" ht="23.25">
      <c r="A44" s="130"/>
      <c r="B44" s="127" t="s">
        <v>436</v>
      </c>
      <c r="C44" s="127"/>
      <c r="D44" s="127"/>
      <c r="E44" s="127"/>
      <c r="F44" s="128">
        <v>0</v>
      </c>
      <c r="G44" s="133">
        <v>500</v>
      </c>
      <c r="H44" s="133">
        <v>500</v>
      </c>
      <c r="I44" s="129"/>
    </row>
    <row r="45" spans="1:9" ht="23.25">
      <c r="A45" s="130"/>
      <c r="B45" s="127" t="s">
        <v>435</v>
      </c>
      <c r="C45" s="127"/>
      <c r="D45" s="127"/>
      <c r="E45" s="127"/>
      <c r="F45" s="128">
        <v>0</v>
      </c>
      <c r="G45" s="133">
        <v>100</v>
      </c>
      <c r="H45" s="133">
        <v>100</v>
      </c>
      <c r="I45" s="129"/>
    </row>
    <row r="46" spans="1:9" ht="23.25">
      <c r="A46" s="130"/>
      <c r="B46" s="127" t="s">
        <v>437</v>
      </c>
      <c r="C46" s="127"/>
      <c r="D46" s="127"/>
      <c r="E46" s="127"/>
      <c r="F46" s="128">
        <v>14671.2</v>
      </c>
      <c r="G46" s="133">
        <v>20000</v>
      </c>
      <c r="H46" s="133">
        <v>15000</v>
      </c>
      <c r="I46" s="129"/>
    </row>
    <row r="47" spans="1:9" ht="23.25">
      <c r="A47" s="130"/>
      <c r="B47" s="127" t="s">
        <v>1212</v>
      </c>
      <c r="C47" s="127"/>
      <c r="D47" s="127"/>
      <c r="E47" s="127"/>
      <c r="F47" s="128">
        <v>406060</v>
      </c>
      <c r="G47" s="133">
        <v>400000</v>
      </c>
      <c r="H47" s="133">
        <v>410000</v>
      </c>
      <c r="I47" s="129"/>
    </row>
    <row r="48" spans="1:9" ht="23.25">
      <c r="A48" s="130"/>
      <c r="B48" s="127" t="s">
        <v>1213</v>
      </c>
      <c r="C48" s="127"/>
      <c r="D48" s="127"/>
      <c r="E48" s="127"/>
      <c r="F48" s="128">
        <v>10000</v>
      </c>
      <c r="G48" s="133">
        <v>10000</v>
      </c>
      <c r="H48" s="133">
        <v>12000</v>
      </c>
      <c r="I48" s="129"/>
    </row>
    <row r="49" spans="1:9" ht="23.25">
      <c r="A49" s="130"/>
      <c r="B49" s="127" t="s">
        <v>1214</v>
      </c>
      <c r="C49" s="127"/>
      <c r="D49" s="127"/>
      <c r="E49" s="127"/>
      <c r="F49" s="128">
        <v>0</v>
      </c>
      <c r="G49" s="133">
        <v>1000</v>
      </c>
      <c r="H49" s="133">
        <v>1000</v>
      </c>
      <c r="I49" s="129"/>
    </row>
    <row r="50" spans="1:9" ht="23.25">
      <c r="A50" s="130"/>
      <c r="B50" s="127" t="s">
        <v>687</v>
      </c>
      <c r="C50" s="127"/>
      <c r="D50" s="127"/>
      <c r="E50" s="127"/>
      <c r="F50" s="128"/>
      <c r="G50" s="133"/>
      <c r="H50" s="133"/>
      <c r="I50" s="129"/>
    </row>
    <row r="51" spans="1:9" ht="23.25">
      <c r="A51" s="130"/>
      <c r="B51" s="127" t="s">
        <v>1215</v>
      </c>
      <c r="C51" s="127"/>
      <c r="D51" s="127"/>
      <c r="E51" s="127"/>
      <c r="F51" s="128">
        <v>0</v>
      </c>
      <c r="G51" s="133">
        <v>2000</v>
      </c>
      <c r="H51" s="133">
        <v>2000</v>
      </c>
      <c r="I51" s="129"/>
    </row>
    <row r="52" spans="1:9" ht="23.25">
      <c r="A52" s="130"/>
      <c r="B52" s="5" t="s">
        <v>1216</v>
      </c>
      <c r="C52" s="127"/>
      <c r="D52" s="127"/>
      <c r="E52" s="127"/>
      <c r="F52" s="128">
        <v>0</v>
      </c>
      <c r="G52" s="133">
        <v>1000</v>
      </c>
      <c r="H52" s="133">
        <v>1000</v>
      </c>
      <c r="I52" s="129"/>
    </row>
    <row r="53" spans="1:9" ht="23.25">
      <c r="A53" s="130"/>
      <c r="B53" s="127" t="s">
        <v>1217</v>
      </c>
      <c r="C53" s="127"/>
      <c r="D53" s="127"/>
      <c r="E53" s="127"/>
      <c r="F53" s="128">
        <v>2550</v>
      </c>
      <c r="G53" s="133">
        <v>3000</v>
      </c>
      <c r="H53" s="133">
        <v>2600</v>
      </c>
      <c r="I53" s="129"/>
    </row>
    <row r="54" spans="1:9" ht="23.25">
      <c r="A54" s="130"/>
      <c r="B54" s="127" t="s">
        <v>1218</v>
      </c>
      <c r="C54" s="127"/>
      <c r="D54" s="127"/>
      <c r="E54" s="127"/>
      <c r="F54" s="128">
        <v>17960</v>
      </c>
      <c r="G54" s="133">
        <v>20000</v>
      </c>
      <c r="H54" s="133">
        <v>19000</v>
      </c>
      <c r="I54" s="129"/>
    </row>
    <row r="55" spans="1:9" ht="23.25">
      <c r="A55" s="130"/>
      <c r="B55" s="127" t="s">
        <v>1219</v>
      </c>
      <c r="C55" s="127"/>
      <c r="D55" s="127"/>
      <c r="E55" s="127"/>
      <c r="F55" s="128"/>
      <c r="G55" s="133"/>
      <c r="H55" s="133"/>
      <c r="I55" s="129"/>
    </row>
    <row r="56" spans="1:9" ht="23.25">
      <c r="A56" s="130"/>
      <c r="B56" s="127"/>
      <c r="C56" s="127"/>
      <c r="D56" s="127"/>
      <c r="E56" s="127"/>
      <c r="F56" s="128"/>
      <c r="G56" s="133"/>
      <c r="H56" s="133"/>
      <c r="I56" s="129"/>
    </row>
    <row r="57" spans="1:9" ht="23.25">
      <c r="A57" s="130" t="s">
        <v>903</v>
      </c>
      <c r="B57" s="127"/>
      <c r="C57" s="127"/>
      <c r="D57" s="127"/>
      <c r="E57" s="127"/>
      <c r="F57" s="140">
        <f>F58</f>
        <v>135178.24</v>
      </c>
      <c r="G57" s="132">
        <f>G58+G59</f>
        <v>200000</v>
      </c>
      <c r="H57" s="132">
        <f>H58+H59</f>
        <v>180000</v>
      </c>
      <c r="I57" s="129"/>
    </row>
    <row r="58" spans="1:9" ht="23.25">
      <c r="A58" s="130"/>
      <c r="B58" s="127" t="s">
        <v>904</v>
      </c>
      <c r="C58" s="127"/>
      <c r="D58" s="127"/>
      <c r="E58" s="127"/>
      <c r="F58" s="128">
        <v>135178.24</v>
      </c>
      <c r="G58" s="133">
        <v>200000</v>
      </c>
      <c r="H58" s="133">
        <v>180000</v>
      </c>
      <c r="I58" s="129"/>
    </row>
    <row r="59" spans="1:9" ht="23.25">
      <c r="A59" s="130"/>
      <c r="B59" s="134" t="s">
        <v>1190</v>
      </c>
      <c r="C59" s="127"/>
      <c r="D59" s="127"/>
      <c r="E59" s="127"/>
      <c r="F59" s="128">
        <v>0</v>
      </c>
      <c r="G59" s="133">
        <v>0</v>
      </c>
      <c r="H59" s="133">
        <v>0</v>
      </c>
      <c r="I59" s="129"/>
    </row>
    <row r="60" spans="1:9" ht="23.25">
      <c r="A60" s="130" t="s">
        <v>905</v>
      </c>
      <c r="B60" s="127"/>
      <c r="C60" s="127"/>
      <c r="D60" s="127"/>
      <c r="E60" s="127"/>
      <c r="F60" s="140">
        <f>SUM(F61:F63)</f>
        <v>221838</v>
      </c>
      <c r="G60" s="132">
        <f>G61+G62+G63+H58</f>
        <v>411000</v>
      </c>
      <c r="H60" s="132">
        <f>H61+H62+H63+I58</f>
        <v>221000</v>
      </c>
      <c r="I60" s="129"/>
    </row>
    <row r="61" spans="1:9" ht="23.25">
      <c r="A61" s="130"/>
      <c r="B61" s="127" t="s">
        <v>906</v>
      </c>
      <c r="C61" s="127"/>
      <c r="D61" s="127"/>
      <c r="E61" s="127"/>
      <c r="F61" s="128">
        <v>157000</v>
      </c>
      <c r="G61" s="133">
        <v>150000</v>
      </c>
      <c r="H61" s="133">
        <v>160000</v>
      </c>
      <c r="I61" s="129"/>
    </row>
    <row r="62" spans="1:9" ht="23.25">
      <c r="A62" s="130"/>
      <c r="B62" s="127" t="s">
        <v>907</v>
      </c>
      <c r="C62" s="127"/>
      <c r="D62" s="127"/>
      <c r="E62" s="127"/>
      <c r="F62" s="128">
        <v>248</v>
      </c>
      <c r="G62" s="133">
        <v>1000</v>
      </c>
      <c r="H62" s="133">
        <v>1000</v>
      </c>
      <c r="I62" s="129"/>
    </row>
    <row r="63" spans="1:9" ht="23.25">
      <c r="A63" s="130"/>
      <c r="B63" s="127" t="s">
        <v>908</v>
      </c>
      <c r="C63" s="127"/>
      <c r="D63" s="127"/>
      <c r="E63" s="127"/>
      <c r="F63" s="128">
        <v>64590</v>
      </c>
      <c r="G63" s="133">
        <v>80000</v>
      </c>
      <c r="H63" s="133">
        <v>60000</v>
      </c>
      <c r="I63" s="129"/>
    </row>
    <row r="64" spans="1:9" ht="23.25">
      <c r="A64" s="130" t="s">
        <v>909</v>
      </c>
      <c r="B64" s="127"/>
      <c r="C64" s="127"/>
      <c r="D64" s="127"/>
      <c r="E64" s="127"/>
      <c r="F64" s="128"/>
      <c r="G64" s="133"/>
      <c r="H64" s="133"/>
      <c r="I64" s="129"/>
    </row>
    <row r="65" spans="1:9" ht="23.25">
      <c r="A65" s="130" t="s">
        <v>910</v>
      </c>
      <c r="B65" s="127"/>
      <c r="C65" s="127"/>
      <c r="D65" s="127"/>
      <c r="E65" s="127"/>
      <c r="F65" s="141">
        <f>F66+F67</f>
        <v>12709286.83</v>
      </c>
      <c r="G65" s="132">
        <f>G66+G67</f>
        <v>13500000</v>
      </c>
      <c r="H65" s="132">
        <f>H66+H67</f>
        <v>12500000</v>
      </c>
      <c r="I65" s="129"/>
    </row>
    <row r="66" spans="1:9" ht="23.25">
      <c r="A66" s="130"/>
      <c r="B66" s="127" t="s">
        <v>911</v>
      </c>
      <c r="C66" s="127"/>
      <c r="D66" s="127"/>
      <c r="E66" s="127"/>
      <c r="F66" s="128">
        <v>12709286.83</v>
      </c>
      <c r="G66" s="142">
        <v>13500000</v>
      </c>
      <c r="H66" s="142">
        <v>12500000</v>
      </c>
      <c r="I66" s="129"/>
    </row>
    <row r="67" spans="1:9" ht="23.25">
      <c r="A67" s="135"/>
      <c r="B67" s="121" t="s">
        <v>1001</v>
      </c>
      <c r="C67" s="121"/>
      <c r="D67" s="121"/>
      <c r="E67" s="121"/>
      <c r="F67" s="137">
        <v>0</v>
      </c>
      <c r="G67" s="138"/>
      <c r="H67" s="138"/>
      <c r="I67" s="139"/>
    </row>
    <row r="68" spans="1:9" ht="23.25">
      <c r="A68" s="127"/>
      <c r="B68" s="127"/>
      <c r="C68" s="127"/>
      <c r="D68" s="127"/>
      <c r="E68" s="127"/>
      <c r="F68" s="143"/>
      <c r="G68" s="144"/>
      <c r="H68" s="144"/>
      <c r="I68" s="127"/>
    </row>
    <row r="69" spans="1:9" ht="23.25">
      <c r="A69" s="5"/>
      <c r="B69" s="145" t="s">
        <v>912</v>
      </c>
      <c r="C69" s="5"/>
      <c r="D69" s="5"/>
      <c r="E69" s="5"/>
      <c r="F69" s="78"/>
      <c r="G69" s="5"/>
      <c r="H69" s="5"/>
      <c r="I69" s="5"/>
    </row>
    <row r="70" spans="1:9" ht="23.25">
      <c r="A70" s="5"/>
      <c r="B70" s="5"/>
      <c r="C70" s="5"/>
      <c r="D70" s="5"/>
      <c r="E70" s="5"/>
      <c r="F70" s="78"/>
      <c r="G70" s="5"/>
      <c r="H70" s="5"/>
      <c r="I70" s="5"/>
    </row>
    <row r="71" spans="1:9" ht="23.25">
      <c r="A71" s="328" t="s">
        <v>454</v>
      </c>
      <c r="B71" s="329"/>
      <c r="C71" s="329"/>
      <c r="D71" s="329"/>
      <c r="E71" s="329"/>
      <c r="F71" s="122" t="s">
        <v>455</v>
      </c>
      <c r="G71" s="123" t="s">
        <v>394</v>
      </c>
      <c r="H71" s="123" t="s">
        <v>394</v>
      </c>
      <c r="I71" s="123" t="s">
        <v>384</v>
      </c>
    </row>
    <row r="72" spans="1:9" ht="23.25">
      <c r="A72" s="330"/>
      <c r="B72" s="331"/>
      <c r="C72" s="331"/>
      <c r="D72" s="331"/>
      <c r="E72" s="331"/>
      <c r="F72" s="124" t="s">
        <v>533</v>
      </c>
      <c r="G72" s="125" t="s">
        <v>1316</v>
      </c>
      <c r="H72" s="125" t="s">
        <v>1332</v>
      </c>
      <c r="I72" s="139"/>
    </row>
    <row r="73" spans="1:9" ht="23.25">
      <c r="A73" s="130" t="s">
        <v>913</v>
      </c>
      <c r="B73" s="127"/>
      <c r="C73" s="127"/>
      <c r="D73" s="127"/>
      <c r="E73" s="127"/>
      <c r="F73" s="128"/>
      <c r="G73" s="129"/>
      <c r="H73" s="129"/>
      <c r="I73" s="129"/>
    </row>
    <row r="74" spans="1:9" ht="23.25">
      <c r="A74" s="130"/>
      <c r="B74" s="127" t="s">
        <v>914</v>
      </c>
      <c r="C74" s="127"/>
      <c r="D74" s="127"/>
      <c r="E74" s="127"/>
      <c r="F74" s="128">
        <v>9734889.83</v>
      </c>
      <c r="G74" s="133">
        <v>12626200</v>
      </c>
      <c r="H74" s="99">
        <f>บันทึกหลักการและเหตุผล!H12</f>
        <v>11647520</v>
      </c>
      <c r="I74" s="129"/>
    </row>
    <row r="75" spans="1:9" ht="23.25">
      <c r="A75" s="130"/>
      <c r="B75" s="127" t="s">
        <v>246</v>
      </c>
      <c r="C75" s="127"/>
      <c r="D75" s="127"/>
      <c r="E75" s="127"/>
      <c r="F75" s="146">
        <v>363158.8</v>
      </c>
      <c r="G75" s="133">
        <v>242950</v>
      </c>
      <c r="H75" s="133">
        <f>บันทึกหลักการและเหตุผล!H13</f>
        <v>200000</v>
      </c>
      <c r="I75" s="129"/>
    </row>
    <row r="76" spans="1:9" ht="23.25">
      <c r="A76" s="135"/>
      <c r="B76" s="121"/>
      <c r="C76" s="121"/>
      <c r="D76" s="121"/>
      <c r="E76" s="121"/>
      <c r="F76" s="137"/>
      <c r="G76" s="139"/>
      <c r="H76" s="139"/>
      <c r="I76" s="139"/>
    </row>
    <row r="77" spans="1:9" ht="23.25">
      <c r="A77" s="127"/>
      <c r="B77" s="127"/>
      <c r="C77" s="127"/>
      <c r="D77" s="127"/>
      <c r="E77" s="127"/>
      <c r="F77" s="143"/>
      <c r="G77" s="127"/>
      <c r="H77" s="127"/>
      <c r="I77" s="127"/>
    </row>
    <row r="78" spans="1:9" ht="23.25">
      <c r="A78" s="127"/>
      <c r="B78" s="127"/>
      <c r="C78" s="127"/>
      <c r="D78" s="127"/>
      <c r="E78" s="127"/>
      <c r="F78" s="143"/>
      <c r="G78" s="127"/>
      <c r="H78" s="127"/>
      <c r="I78" s="127"/>
    </row>
    <row r="79" spans="1:9" ht="23.25">
      <c r="A79" s="344" t="s">
        <v>535</v>
      </c>
      <c r="B79" s="344"/>
      <c r="C79" s="344"/>
      <c r="D79" s="344"/>
      <c r="E79" s="344"/>
      <c r="F79" s="344"/>
      <c r="G79" s="344"/>
      <c r="H79" s="344"/>
      <c r="I79" s="344"/>
    </row>
    <row r="80" spans="1:9" ht="23.25">
      <c r="A80" s="328" t="s">
        <v>454</v>
      </c>
      <c r="B80" s="329"/>
      <c r="C80" s="329"/>
      <c r="D80" s="329"/>
      <c r="E80" s="332"/>
      <c r="F80" s="122" t="s">
        <v>455</v>
      </c>
      <c r="G80" s="123" t="s">
        <v>394</v>
      </c>
      <c r="H80" s="123" t="s">
        <v>394</v>
      </c>
      <c r="I80" s="123" t="s">
        <v>384</v>
      </c>
    </row>
    <row r="81" spans="1:9" ht="23.25">
      <c r="A81" s="330"/>
      <c r="B81" s="331"/>
      <c r="C81" s="331"/>
      <c r="D81" s="331"/>
      <c r="E81" s="333"/>
      <c r="F81" s="124" t="s">
        <v>1316</v>
      </c>
      <c r="G81" s="125" t="s">
        <v>1316</v>
      </c>
      <c r="H81" s="125" t="s">
        <v>1332</v>
      </c>
      <c r="I81" s="139"/>
    </row>
    <row r="82" spans="1:9" ht="23.25">
      <c r="A82" s="130" t="s">
        <v>915</v>
      </c>
      <c r="B82" s="127"/>
      <c r="C82" s="127"/>
      <c r="D82" s="127"/>
      <c r="E82" s="127"/>
      <c r="F82" s="128"/>
      <c r="G82" s="129"/>
      <c r="H82" s="129"/>
      <c r="I82" s="129"/>
    </row>
    <row r="83" spans="1:9" ht="23.25">
      <c r="A83" s="130"/>
      <c r="B83" s="127" t="s">
        <v>536</v>
      </c>
      <c r="C83" s="127"/>
      <c r="D83" s="127"/>
      <c r="E83" s="127"/>
      <c r="F83" s="128">
        <v>4188094</v>
      </c>
      <c r="G83" s="133">
        <v>4005790</v>
      </c>
      <c r="H83" s="133">
        <f>บันทึกหลักการและเหตุผล!H17</f>
        <v>5043930</v>
      </c>
      <c r="I83" s="129"/>
    </row>
    <row r="84" spans="1:9" ht="23.25">
      <c r="A84" s="130"/>
      <c r="B84" s="127" t="s">
        <v>537</v>
      </c>
      <c r="C84" s="127"/>
      <c r="D84" s="127"/>
      <c r="E84" s="127"/>
      <c r="F84" s="128">
        <v>4251632.94</v>
      </c>
      <c r="G84" s="133">
        <v>4731500</v>
      </c>
      <c r="H84" s="133">
        <f>บันทึกหลักการและเหตุผล!H16</f>
        <v>4432780</v>
      </c>
      <c r="I84" s="129"/>
    </row>
    <row r="85" spans="1:9" ht="23.25">
      <c r="A85" s="130"/>
      <c r="B85" s="127" t="s">
        <v>538</v>
      </c>
      <c r="C85" s="127"/>
      <c r="D85" s="127"/>
      <c r="E85" s="127"/>
      <c r="F85" s="128">
        <v>2232000</v>
      </c>
      <c r="G85" s="133">
        <v>2702800</v>
      </c>
      <c r="H85" s="133">
        <f>บันทึกหลักการและเหตุผล!H18</f>
        <v>2408800</v>
      </c>
      <c r="I85" s="129"/>
    </row>
    <row r="86" spans="1:9" ht="23.25">
      <c r="A86" s="130"/>
      <c r="B86" s="127" t="s">
        <v>837</v>
      </c>
      <c r="C86" s="127"/>
      <c r="D86" s="127"/>
      <c r="E86" s="127"/>
      <c r="F86" s="128">
        <v>9127322.18</v>
      </c>
      <c r="G86" s="133">
        <v>9951810</v>
      </c>
      <c r="H86" s="133">
        <f>บันทึกหลักการและเหตุผล!H15</f>
        <v>5367578</v>
      </c>
      <c r="I86" s="129"/>
    </row>
    <row r="87" spans="1:9" ht="23.25">
      <c r="A87" s="130"/>
      <c r="B87" s="127" t="s">
        <v>539</v>
      </c>
      <c r="C87" s="127"/>
      <c r="D87" s="127"/>
      <c r="E87" s="127"/>
      <c r="F87" s="146" t="s">
        <v>1164</v>
      </c>
      <c r="G87" s="147" t="s">
        <v>1164</v>
      </c>
      <c r="H87" s="147" t="s">
        <v>1164</v>
      </c>
      <c r="I87" s="129"/>
    </row>
    <row r="88" spans="1:9" ht="23.25">
      <c r="A88" s="130"/>
      <c r="B88" s="127" t="s">
        <v>540</v>
      </c>
      <c r="C88" s="127"/>
      <c r="D88" s="127"/>
      <c r="E88" s="127"/>
      <c r="F88" s="146" t="s">
        <v>1164</v>
      </c>
      <c r="G88" s="147" t="s">
        <v>1164</v>
      </c>
      <c r="H88" s="147" t="s">
        <v>1164</v>
      </c>
      <c r="I88" s="129"/>
    </row>
    <row r="89" spans="1:9" ht="23.25">
      <c r="A89" s="130"/>
      <c r="B89" s="127" t="s">
        <v>955</v>
      </c>
      <c r="C89" s="127"/>
      <c r="D89" s="127"/>
      <c r="E89" s="127"/>
      <c r="F89" s="128">
        <v>304205</v>
      </c>
      <c r="G89" s="133">
        <v>345000</v>
      </c>
      <c r="H89" s="133">
        <f>บันทึกหลักการและเหตุผล!H20</f>
        <v>170000</v>
      </c>
      <c r="I89" s="129"/>
    </row>
    <row r="90" spans="1:9" ht="23.25">
      <c r="A90" s="130" t="s">
        <v>890</v>
      </c>
      <c r="B90" s="127"/>
      <c r="C90" s="127"/>
      <c r="D90" s="127"/>
      <c r="E90" s="127"/>
      <c r="F90" s="146"/>
      <c r="G90" s="133"/>
      <c r="H90" s="133"/>
      <c r="I90" s="129"/>
    </row>
    <row r="91" spans="1:9" ht="23.25">
      <c r="A91" s="130"/>
      <c r="B91" s="127" t="s">
        <v>1220</v>
      </c>
      <c r="C91" s="127"/>
      <c r="D91" s="127"/>
      <c r="E91" s="127"/>
      <c r="F91" s="146" t="s">
        <v>1164</v>
      </c>
      <c r="G91" s="146" t="s">
        <v>1164</v>
      </c>
      <c r="H91" s="146" t="s">
        <v>1164</v>
      </c>
      <c r="I91" s="129"/>
    </row>
    <row r="92" spans="1:9" ht="23.25">
      <c r="A92" s="130"/>
      <c r="B92" s="127" t="s">
        <v>891</v>
      </c>
      <c r="C92" s="127"/>
      <c r="D92" s="127"/>
      <c r="E92" s="127"/>
      <c r="F92" s="146" t="s">
        <v>1164</v>
      </c>
      <c r="G92" s="146" t="s">
        <v>1164</v>
      </c>
      <c r="H92" s="146" t="s">
        <v>1164</v>
      </c>
      <c r="I92" s="129"/>
    </row>
    <row r="93" spans="1:9" ht="23.25">
      <c r="A93" s="130" t="s">
        <v>892</v>
      </c>
      <c r="B93" s="127"/>
      <c r="C93" s="127"/>
      <c r="D93" s="127"/>
      <c r="E93" s="127"/>
      <c r="F93" s="146"/>
      <c r="G93" s="133"/>
      <c r="H93" s="133"/>
      <c r="I93" s="129"/>
    </row>
    <row r="94" spans="1:9" ht="23.25">
      <c r="A94" s="135"/>
      <c r="B94" s="121" t="s">
        <v>893</v>
      </c>
      <c r="C94" s="121"/>
      <c r="D94" s="121"/>
      <c r="E94" s="121"/>
      <c r="F94" s="137">
        <v>2581262.4</v>
      </c>
      <c r="G94" s="138">
        <v>3364000</v>
      </c>
      <c r="H94" s="138">
        <f>บันทึกหลักการและเหตุผล!H22</f>
        <v>3545305</v>
      </c>
      <c r="I94" s="139"/>
    </row>
    <row r="95" spans="1:9" ht="23.25">
      <c r="A95" s="5"/>
      <c r="B95" s="5"/>
      <c r="C95" s="5"/>
      <c r="D95" s="5"/>
      <c r="E95" s="5"/>
      <c r="F95" s="78"/>
      <c r="G95" s="5"/>
      <c r="H95" s="5"/>
      <c r="I95" s="5"/>
    </row>
    <row r="96" spans="1:9" ht="23.25">
      <c r="A96" s="5"/>
      <c r="B96" s="145" t="s">
        <v>894</v>
      </c>
      <c r="C96" s="5"/>
      <c r="D96" s="5"/>
      <c r="E96" s="5"/>
      <c r="F96" s="78"/>
      <c r="G96" s="5"/>
      <c r="H96" s="5"/>
      <c r="I96" s="5"/>
    </row>
    <row r="97" spans="1:9" ht="23.25">
      <c r="A97" s="328" t="s">
        <v>895</v>
      </c>
      <c r="B97" s="329"/>
      <c r="C97" s="329"/>
      <c r="D97" s="329"/>
      <c r="E97" s="329"/>
      <c r="F97" s="122" t="s">
        <v>455</v>
      </c>
      <c r="G97" s="123" t="s">
        <v>394</v>
      </c>
      <c r="H97" s="123" t="s">
        <v>394</v>
      </c>
      <c r="I97" s="123" t="s">
        <v>384</v>
      </c>
    </row>
    <row r="98" spans="1:9" ht="23.25">
      <c r="A98" s="330"/>
      <c r="B98" s="331"/>
      <c r="C98" s="331"/>
      <c r="D98" s="331"/>
      <c r="E98" s="331"/>
      <c r="F98" s="124" t="s">
        <v>533</v>
      </c>
      <c r="G98" s="125" t="s">
        <v>1316</v>
      </c>
      <c r="H98" s="125" t="s">
        <v>1332</v>
      </c>
      <c r="I98" s="139"/>
    </row>
    <row r="99" spans="1:9" ht="23.25">
      <c r="A99" s="130" t="s">
        <v>895</v>
      </c>
      <c r="B99" s="127"/>
      <c r="C99" s="127"/>
      <c r="D99" s="127"/>
      <c r="E99" s="127"/>
      <c r="F99" s="128"/>
      <c r="G99" s="129"/>
      <c r="H99" s="129"/>
      <c r="I99" s="129"/>
    </row>
    <row r="100" spans="1:9" ht="23.25">
      <c r="A100" s="130"/>
      <c r="B100" s="127" t="s">
        <v>1304</v>
      </c>
      <c r="C100" s="127"/>
      <c r="D100" s="127"/>
      <c r="E100" s="127"/>
      <c r="F100" s="128">
        <v>1523160.2</v>
      </c>
      <c r="G100" s="148">
        <v>3364000</v>
      </c>
      <c r="H100" s="133">
        <f>บันทึกหลักการและเหตุผล!H22</f>
        <v>3545305</v>
      </c>
      <c r="I100" s="129"/>
    </row>
    <row r="101" spans="1:9" ht="23.25">
      <c r="A101" s="130"/>
      <c r="B101" s="127" t="s">
        <v>896</v>
      </c>
      <c r="C101" s="127"/>
      <c r="D101" s="127"/>
      <c r="E101" s="127"/>
      <c r="F101" s="128">
        <v>3353741.54</v>
      </c>
      <c r="G101" s="148">
        <v>4717890</v>
      </c>
      <c r="H101" s="133">
        <f>สำนักปลัด!H10+ส่วนการคลัง!H10+ส่วนสาธารณสุข!E10+ส่วนการศึกษา!E10+'[3]โยธา'!$H$10</f>
        <v>5166580</v>
      </c>
      <c r="I101" s="129"/>
    </row>
    <row r="102" spans="1:9" ht="23.25">
      <c r="A102" s="130"/>
      <c r="B102" s="127" t="s">
        <v>897</v>
      </c>
      <c r="C102" s="127"/>
      <c r="D102" s="127"/>
      <c r="E102" s="127"/>
      <c r="F102" s="128">
        <v>2438188</v>
      </c>
      <c r="G102" s="148">
        <v>3207480</v>
      </c>
      <c r="H102" s="147">
        <f>สำนักปลัด!H23+ส่วนการคลัง!H16+ส่วนสาธารณสุข!E17+ส่วนการศึกษา!E17+'[2]โยธา'!$H$17</f>
        <v>3499400</v>
      </c>
      <c r="I102" s="129"/>
    </row>
    <row r="103" spans="1:9" ht="23.25">
      <c r="A103" s="130"/>
      <c r="B103" s="127" t="s">
        <v>898</v>
      </c>
      <c r="C103" s="127"/>
      <c r="D103" s="127"/>
      <c r="E103" s="127"/>
      <c r="F103" s="128">
        <v>6979755.21</v>
      </c>
      <c r="G103" s="148">
        <v>17948380</v>
      </c>
      <c r="H103" s="133">
        <v>17604850</v>
      </c>
      <c r="I103" s="129"/>
    </row>
    <row r="104" spans="1:9" ht="23.25">
      <c r="A104" s="130"/>
      <c r="B104" s="127" t="s">
        <v>899</v>
      </c>
      <c r="C104" s="127"/>
      <c r="D104" s="127"/>
      <c r="E104" s="127"/>
      <c r="F104" s="128">
        <v>277022.27</v>
      </c>
      <c r="G104" s="148">
        <v>463000</v>
      </c>
      <c r="H104" s="133">
        <f>สำนักปลัด!H135+ส่วนการคลัง!H79+ส่วนสาธารณสุข!E100+ส่วนการศึกษา!E124+'[2]โยธา'!$H$93</f>
        <v>463000</v>
      </c>
      <c r="I104" s="129"/>
    </row>
    <row r="105" spans="1:12" ht="23.25">
      <c r="A105" s="130"/>
      <c r="B105" s="127" t="s">
        <v>629</v>
      </c>
      <c r="C105" s="127"/>
      <c r="D105" s="127"/>
      <c r="E105" s="127"/>
      <c r="F105" s="128">
        <v>1026180</v>
      </c>
      <c r="G105" s="148">
        <v>1678600</v>
      </c>
      <c r="H105" s="133">
        <f>สำนักปลัด!H148+ส่วนสาธารณสุข!E104+ส่วนการศึกษา!E128+'[3]โยธา'!$H$97</f>
        <v>2314678</v>
      </c>
      <c r="I105" s="129"/>
      <c r="L105" s="8">
        <f>SUM(H101:H107)</f>
        <v>29270608</v>
      </c>
    </row>
    <row r="106" spans="1:9" ht="23.25">
      <c r="A106" s="130"/>
      <c r="B106" s="127" t="s">
        <v>630</v>
      </c>
      <c r="C106" s="127"/>
      <c r="D106" s="127"/>
      <c r="E106" s="127"/>
      <c r="F106" s="128">
        <v>14395212.39</v>
      </c>
      <c r="G106" s="148">
        <v>6590700</v>
      </c>
      <c r="H106" s="133">
        <v>222100</v>
      </c>
      <c r="I106" s="129"/>
    </row>
    <row r="107" spans="1:9" ht="23.25">
      <c r="A107" s="130"/>
      <c r="B107" s="127" t="s">
        <v>631</v>
      </c>
      <c r="C107" s="127"/>
      <c r="D107" s="127"/>
      <c r="E107" s="127"/>
      <c r="F107" s="128"/>
      <c r="G107" s="128">
        <v>0</v>
      </c>
      <c r="H107" s="128">
        <v>0</v>
      </c>
      <c r="I107" s="129"/>
    </row>
    <row r="108" spans="1:9" ht="23.25">
      <c r="A108" s="130"/>
      <c r="B108" s="127"/>
      <c r="C108" s="127"/>
      <c r="D108" s="127"/>
      <c r="E108" s="127"/>
      <c r="F108" s="128"/>
      <c r="G108" s="129"/>
      <c r="H108" s="149"/>
      <c r="I108" s="129"/>
    </row>
    <row r="109" spans="1:9" ht="23.25">
      <c r="A109" s="135"/>
      <c r="B109" s="121"/>
      <c r="C109" s="121"/>
      <c r="D109" s="121"/>
      <c r="E109" s="121"/>
      <c r="F109" s="137"/>
      <c r="G109" s="139"/>
      <c r="H109" s="139"/>
      <c r="I109" s="139"/>
    </row>
    <row r="110" spans="1:9" ht="23.25">
      <c r="A110" s="150"/>
      <c r="B110" s="150"/>
      <c r="C110" s="150"/>
      <c r="D110" s="150"/>
      <c r="E110" s="150"/>
      <c r="F110" s="151"/>
      <c r="G110" s="150"/>
      <c r="H110" s="150"/>
      <c r="I110" s="150"/>
    </row>
    <row r="111" spans="1:9" ht="23.25">
      <c r="A111" s="127"/>
      <c r="B111" s="127"/>
      <c r="C111" s="127"/>
      <c r="D111" s="127"/>
      <c r="E111" s="127"/>
      <c r="F111" s="143"/>
      <c r="G111" s="127"/>
      <c r="H111" s="127"/>
      <c r="I111" s="127"/>
    </row>
    <row r="112" spans="1:9" ht="23.25">
      <c r="A112" s="127"/>
      <c r="B112" s="127"/>
      <c r="C112" s="127"/>
      <c r="D112" s="127"/>
      <c r="E112" s="127"/>
      <c r="F112" s="143"/>
      <c r="G112" s="127"/>
      <c r="H112" s="127"/>
      <c r="I112" s="127"/>
    </row>
    <row r="113" spans="1:9" ht="23.25">
      <c r="A113" s="127"/>
      <c r="B113" s="127"/>
      <c r="C113" s="127"/>
      <c r="D113" s="127"/>
      <c r="E113" s="127"/>
      <c r="F113" s="143"/>
      <c r="G113" s="127"/>
      <c r="H113" s="127"/>
      <c r="I113" s="127"/>
    </row>
    <row r="114" spans="1:9" ht="23.25">
      <c r="A114" s="127"/>
      <c r="B114" s="127"/>
      <c r="C114" s="127"/>
      <c r="D114" s="127"/>
      <c r="E114" s="127"/>
      <c r="F114" s="143"/>
      <c r="G114" s="127"/>
      <c r="H114" s="127"/>
      <c r="I114" s="127"/>
    </row>
    <row r="115" spans="1:9" ht="23.25">
      <c r="A115" s="127"/>
      <c r="B115" s="127"/>
      <c r="C115" s="127"/>
      <c r="D115" s="127"/>
      <c r="E115" s="127"/>
      <c r="F115" s="143"/>
      <c r="G115" s="127"/>
      <c r="H115" s="127"/>
      <c r="I115" s="127"/>
    </row>
    <row r="116" spans="1:9" ht="23.25">
      <c r="A116" s="127"/>
      <c r="B116" s="127"/>
      <c r="C116" s="127"/>
      <c r="D116" s="127"/>
      <c r="E116" s="127"/>
      <c r="F116" s="143"/>
      <c r="G116" s="127"/>
      <c r="H116" s="127"/>
      <c r="I116" s="127"/>
    </row>
    <row r="117" spans="1:9" ht="23.25">
      <c r="A117" s="127"/>
      <c r="B117" s="127"/>
      <c r="C117" s="127"/>
      <c r="D117" s="127"/>
      <c r="E117" s="127"/>
      <c r="F117" s="143"/>
      <c r="G117" s="127"/>
      <c r="H117" s="127"/>
      <c r="I117" s="127"/>
    </row>
    <row r="118" spans="1:9" ht="23.25">
      <c r="A118" s="127"/>
      <c r="B118" s="127"/>
      <c r="C118" s="127"/>
      <c r="D118" s="127"/>
      <c r="E118" s="127"/>
      <c r="F118" s="143"/>
      <c r="G118" s="127"/>
      <c r="H118" s="127"/>
      <c r="I118" s="127"/>
    </row>
    <row r="119" spans="1:9" ht="23.25">
      <c r="A119" s="324" t="s">
        <v>956</v>
      </c>
      <c r="B119" s="324"/>
      <c r="C119" s="324"/>
      <c r="D119" s="324"/>
      <c r="E119" s="324"/>
      <c r="F119" s="324"/>
      <c r="G119" s="324"/>
      <c r="H119" s="324"/>
      <c r="I119" s="324"/>
    </row>
    <row r="120" spans="1:9" ht="23.25">
      <c r="A120" s="5"/>
      <c r="B120" s="5" t="s">
        <v>1060</v>
      </c>
      <c r="C120" s="5"/>
      <c r="D120" s="5"/>
      <c r="E120" s="5"/>
      <c r="F120" s="78"/>
      <c r="G120" s="5"/>
      <c r="H120" s="5"/>
      <c r="I120" s="5"/>
    </row>
    <row r="121" spans="1:9" ht="23.25">
      <c r="A121" s="328" t="s">
        <v>1061</v>
      </c>
      <c r="B121" s="329"/>
      <c r="C121" s="329"/>
      <c r="D121" s="328" t="s">
        <v>1062</v>
      </c>
      <c r="E121" s="329"/>
      <c r="F121" s="329"/>
      <c r="G121" s="332"/>
      <c r="H121" s="123" t="s">
        <v>533</v>
      </c>
      <c r="I121" s="152" t="s">
        <v>1316</v>
      </c>
    </row>
    <row r="122" spans="1:9" ht="23.25">
      <c r="A122" s="330"/>
      <c r="B122" s="331"/>
      <c r="C122" s="331"/>
      <c r="D122" s="330"/>
      <c r="E122" s="331"/>
      <c r="F122" s="331"/>
      <c r="G122" s="333"/>
      <c r="H122" s="125" t="s">
        <v>1063</v>
      </c>
      <c r="I122" s="153" t="s">
        <v>1063</v>
      </c>
    </row>
    <row r="123" spans="1:9" ht="23.25">
      <c r="A123" s="130" t="s">
        <v>1064</v>
      </c>
      <c r="B123" s="127"/>
      <c r="C123" s="127"/>
      <c r="D123" s="130" t="s">
        <v>914</v>
      </c>
      <c r="E123" s="127"/>
      <c r="F123" s="143"/>
      <c r="G123" s="154"/>
      <c r="H123" s="129"/>
      <c r="I123" s="154"/>
    </row>
    <row r="124" spans="1:9" ht="23.25">
      <c r="A124" s="130"/>
      <c r="B124" s="127"/>
      <c r="C124" s="127"/>
      <c r="D124" s="130" t="s">
        <v>62</v>
      </c>
      <c r="E124" s="127"/>
      <c r="F124" s="143"/>
      <c r="G124" s="154"/>
      <c r="H124" s="128">
        <v>3066380.86</v>
      </c>
      <c r="I124" s="142"/>
    </row>
    <row r="125" spans="1:9" ht="23.25">
      <c r="A125" s="130"/>
      <c r="B125" s="127"/>
      <c r="C125" s="127"/>
      <c r="D125" s="130" t="s">
        <v>891</v>
      </c>
      <c r="E125" s="127"/>
      <c r="F125" s="143"/>
      <c r="G125" s="154"/>
      <c r="H125" s="133"/>
      <c r="I125" s="142"/>
    </row>
    <row r="126" spans="1:9" ht="23.25">
      <c r="A126" s="130"/>
      <c r="B126" s="127"/>
      <c r="C126" s="127"/>
      <c r="D126" s="130" t="s">
        <v>64</v>
      </c>
      <c r="E126" s="127"/>
      <c r="F126" s="143"/>
      <c r="G126" s="154"/>
      <c r="H126" s="147"/>
      <c r="I126" s="142"/>
    </row>
    <row r="127" spans="1:9" ht="23.25">
      <c r="A127" s="130"/>
      <c r="B127" s="127"/>
      <c r="C127" s="127"/>
      <c r="D127" s="130" t="s">
        <v>1306</v>
      </c>
      <c r="E127" s="127"/>
      <c r="F127" s="143"/>
      <c r="G127" s="154"/>
      <c r="H127" s="147"/>
      <c r="I127" s="142"/>
    </row>
    <row r="128" spans="1:9" ht="23.25">
      <c r="A128" s="130"/>
      <c r="B128" s="127"/>
      <c r="C128" s="127"/>
      <c r="D128" s="130" t="s">
        <v>1305</v>
      </c>
      <c r="E128" s="127"/>
      <c r="F128" s="143"/>
      <c r="G128" s="154"/>
      <c r="H128" s="147"/>
      <c r="I128" s="142"/>
    </row>
    <row r="129" spans="1:9" ht="23.25">
      <c r="A129" s="130"/>
      <c r="B129" s="127"/>
      <c r="C129" s="127"/>
      <c r="D129" s="130" t="s">
        <v>837</v>
      </c>
      <c r="E129" s="127"/>
      <c r="F129" s="143"/>
      <c r="G129" s="154"/>
      <c r="H129" s="147"/>
      <c r="I129" s="142"/>
    </row>
    <row r="130" spans="1:9" ht="23.25">
      <c r="A130" s="130"/>
      <c r="B130" s="127"/>
      <c r="C130" s="127"/>
      <c r="D130" s="130" t="s">
        <v>63</v>
      </c>
      <c r="E130" s="127"/>
      <c r="F130" s="143"/>
      <c r="G130" s="154"/>
      <c r="H130" s="147">
        <v>4106780</v>
      </c>
      <c r="I130" s="142"/>
    </row>
    <row r="131" spans="1:9" ht="23.25">
      <c r="A131" s="130"/>
      <c r="B131" s="127"/>
      <c r="C131" s="127"/>
      <c r="D131" s="130" t="s">
        <v>1221</v>
      </c>
      <c r="E131" s="127"/>
      <c r="F131" s="143"/>
      <c r="G131" s="154"/>
      <c r="H131" s="133"/>
      <c r="I131" s="142"/>
    </row>
    <row r="132" spans="1:9" ht="23.25">
      <c r="A132" s="130"/>
      <c r="B132" s="127"/>
      <c r="C132" s="127"/>
      <c r="D132" s="130" t="s">
        <v>1222</v>
      </c>
      <c r="E132" s="127"/>
      <c r="F132" s="143"/>
      <c r="G132" s="154"/>
      <c r="H132" s="133"/>
      <c r="I132" s="142"/>
    </row>
    <row r="133" spans="1:9" ht="23.25">
      <c r="A133" s="130"/>
      <c r="B133" s="127"/>
      <c r="C133" s="127"/>
      <c r="D133" s="130" t="s">
        <v>1223</v>
      </c>
      <c r="E133" s="127"/>
      <c r="F133" s="143"/>
      <c r="G133" s="154"/>
      <c r="H133" s="133">
        <v>33000</v>
      </c>
      <c r="I133" s="142"/>
    </row>
    <row r="134" spans="1:9" ht="23.25">
      <c r="A134" s="130"/>
      <c r="B134" s="127"/>
      <c r="C134" s="127"/>
      <c r="D134" s="130" t="s">
        <v>1224</v>
      </c>
      <c r="E134" s="127"/>
      <c r="F134" s="143"/>
      <c r="G134" s="154"/>
      <c r="H134" s="133"/>
      <c r="I134" s="142"/>
    </row>
    <row r="135" spans="1:9" ht="23.25">
      <c r="A135" s="130"/>
      <c r="B135" s="127"/>
      <c r="C135" s="127"/>
      <c r="D135" s="130" t="s">
        <v>838</v>
      </c>
      <c r="E135" s="127"/>
      <c r="F135" s="143"/>
      <c r="G135" s="154"/>
      <c r="H135" s="133"/>
      <c r="I135" s="142"/>
    </row>
    <row r="136" spans="1:9" ht="23.25">
      <c r="A136" s="130"/>
      <c r="B136" s="127"/>
      <c r="C136" s="127"/>
      <c r="D136" s="130" t="s">
        <v>839</v>
      </c>
      <c r="E136" s="127"/>
      <c r="F136" s="143"/>
      <c r="G136" s="154"/>
      <c r="H136" s="147"/>
      <c r="I136" s="142"/>
    </row>
    <row r="137" spans="1:9" ht="23.25">
      <c r="A137" s="130"/>
      <c r="B137" s="127"/>
      <c r="C137" s="127"/>
      <c r="D137" s="130" t="s">
        <v>840</v>
      </c>
      <c r="E137" s="127"/>
      <c r="F137" s="143"/>
      <c r="G137" s="154"/>
      <c r="H137" s="133"/>
      <c r="I137" s="142"/>
    </row>
    <row r="138" spans="1:9" ht="23.25">
      <c r="A138" s="135"/>
      <c r="B138" s="121"/>
      <c r="C138" s="121"/>
      <c r="D138" s="135" t="s">
        <v>841</v>
      </c>
      <c r="E138" s="121"/>
      <c r="F138" s="155"/>
      <c r="G138" s="136"/>
      <c r="H138" s="138"/>
      <c r="I138" s="156"/>
    </row>
    <row r="139" spans="1:9" ht="23.25">
      <c r="A139" s="5"/>
      <c r="B139" s="145" t="s">
        <v>872</v>
      </c>
      <c r="C139" s="5"/>
      <c r="D139" s="5"/>
      <c r="E139" s="5"/>
      <c r="F139" s="78"/>
      <c r="G139" s="5"/>
      <c r="H139" s="5"/>
      <c r="I139" s="5"/>
    </row>
    <row r="140" spans="1:9" ht="23.25">
      <c r="A140" s="5"/>
      <c r="B140" s="5" t="s">
        <v>500</v>
      </c>
      <c r="C140" s="5"/>
      <c r="D140" s="5"/>
      <c r="E140" s="5"/>
      <c r="F140" s="78"/>
      <c r="G140" s="5"/>
      <c r="H140" s="5"/>
      <c r="I140" s="5"/>
    </row>
    <row r="141" spans="1:9" ht="23.25">
      <c r="A141" s="328" t="s">
        <v>895</v>
      </c>
      <c r="B141" s="329"/>
      <c r="C141" s="329"/>
      <c r="D141" s="329"/>
      <c r="E141" s="329"/>
      <c r="F141" s="122" t="s">
        <v>684</v>
      </c>
      <c r="G141" s="123" t="s">
        <v>394</v>
      </c>
      <c r="H141" s="123" t="s">
        <v>394</v>
      </c>
      <c r="I141" s="123" t="s">
        <v>384</v>
      </c>
    </row>
    <row r="142" spans="1:9" ht="23.25">
      <c r="A142" s="330"/>
      <c r="B142" s="331"/>
      <c r="C142" s="331"/>
      <c r="D142" s="331"/>
      <c r="E142" s="331"/>
      <c r="F142" s="124" t="s">
        <v>533</v>
      </c>
      <c r="G142" s="125" t="s">
        <v>1316</v>
      </c>
      <c r="H142" s="125" t="s">
        <v>1332</v>
      </c>
      <c r="I142" s="139"/>
    </row>
    <row r="143" spans="1:9" ht="23.25">
      <c r="A143" s="339" t="s">
        <v>219</v>
      </c>
      <c r="B143" s="340"/>
      <c r="C143" s="340"/>
      <c r="D143" s="340"/>
      <c r="E143" s="341"/>
      <c r="F143" s="128"/>
      <c r="G143" s="129"/>
      <c r="H143" s="129"/>
      <c r="I143" s="129"/>
    </row>
    <row r="144" spans="1:9" ht="23.25">
      <c r="A144" s="130"/>
      <c r="B144" s="127" t="s">
        <v>220</v>
      </c>
      <c r="C144" s="127"/>
      <c r="D144" s="127"/>
      <c r="E144" s="127"/>
      <c r="F144" s="128">
        <v>2909939</v>
      </c>
      <c r="G144" s="230">
        <v>3500000</v>
      </c>
      <c r="H144" s="64">
        <v>3550000</v>
      </c>
      <c r="I144" s="129"/>
    </row>
    <row r="145" spans="1:9" ht="23.25">
      <c r="A145" s="130"/>
      <c r="B145" s="127" t="s">
        <v>221</v>
      </c>
      <c r="C145" s="127"/>
      <c r="D145" s="127"/>
      <c r="E145" s="127"/>
      <c r="F145" s="128">
        <v>0</v>
      </c>
      <c r="G145" s="133">
        <v>5000</v>
      </c>
      <c r="H145" s="133">
        <v>5000</v>
      </c>
      <c r="I145" s="129"/>
    </row>
    <row r="146" spans="1:9" ht="23.25">
      <c r="A146" s="130"/>
      <c r="B146" s="127" t="s">
        <v>222</v>
      </c>
      <c r="C146" s="127"/>
      <c r="D146" s="127"/>
      <c r="E146" s="127"/>
      <c r="F146" s="128">
        <v>238056</v>
      </c>
      <c r="G146" s="133">
        <v>250000</v>
      </c>
      <c r="H146" s="133">
        <v>250000</v>
      </c>
      <c r="I146" s="129"/>
    </row>
    <row r="147" spans="1:9" ht="23.25">
      <c r="A147" s="130"/>
      <c r="B147" s="127" t="s">
        <v>945</v>
      </c>
      <c r="C147" s="127"/>
      <c r="D147" s="127"/>
      <c r="E147" s="127"/>
      <c r="F147" s="128">
        <v>70950</v>
      </c>
      <c r="G147" s="133">
        <v>100000</v>
      </c>
      <c r="H147" s="133">
        <v>100000</v>
      </c>
      <c r="I147" s="129"/>
    </row>
    <row r="148" spans="1:9" ht="23.25">
      <c r="A148" s="130"/>
      <c r="B148" s="127" t="s">
        <v>304</v>
      </c>
      <c r="C148" s="127"/>
      <c r="D148" s="127"/>
      <c r="E148" s="127"/>
      <c r="F148" s="128">
        <v>30690</v>
      </c>
      <c r="G148" s="133">
        <v>40000</v>
      </c>
      <c r="H148" s="133">
        <v>40000</v>
      </c>
      <c r="I148" s="129"/>
    </row>
    <row r="149" spans="1:9" ht="23.25">
      <c r="A149" s="130"/>
      <c r="B149" s="127" t="s">
        <v>305</v>
      </c>
      <c r="C149" s="127"/>
      <c r="D149" s="127"/>
      <c r="E149" s="127"/>
      <c r="F149" s="128">
        <v>0</v>
      </c>
      <c r="G149" s="133">
        <v>50000</v>
      </c>
      <c r="H149" s="133">
        <v>30000</v>
      </c>
      <c r="I149" s="129"/>
    </row>
    <row r="150" spans="1:9" ht="23.25">
      <c r="A150" s="130"/>
      <c r="B150" s="127" t="s">
        <v>306</v>
      </c>
      <c r="C150" s="127"/>
      <c r="D150" s="127"/>
      <c r="E150" s="127"/>
      <c r="F150" s="128">
        <v>227956.69</v>
      </c>
      <c r="G150" s="133">
        <v>50000</v>
      </c>
      <c r="H150" s="133">
        <v>50000</v>
      </c>
      <c r="I150" s="129"/>
    </row>
    <row r="151" spans="1:9" ht="23.25">
      <c r="A151" s="130"/>
      <c r="B151" s="127" t="s">
        <v>307</v>
      </c>
      <c r="C151" s="127"/>
      <c r="D151" s="127"/>
      <c r="E151" s="127"/>
      <c r="F151" s="146">
        <v>1500000</v>
      </c>
      <c r="G151" s="133">
        <v>1500000</v>
      </c>
      <c r="H151" s="128">
        <v>0</v>
      </c>
      <c r="I151" s="129"/>
    </row>
    <row r="152" spans="1:9" ht="23.25">
      <c r="A152" s="130"/>
      <c r="B152" s="127" t="s">
        <v>308</v>
      </c>
      <c r="C152" s="127"/>
      <c r="D152" s="127"/>
      <c r="E152" s="127"/>
      <c r="F152" s="128"/>
      <c r="G152" s="129"/>
      <c r="H152" s="129"/>
      <c r="I152" s="129"/>
    </row>
    <row r="153" spans="1:9" ht="23.25">
      <c r="A153" s="130"/>
      <c r="B153" s="134" t="s">
        <v>358</v>
      </c>
      <c r="C153" s="127"/>
      <c r="D153" s="127"/>
      <c r="E153" s="127"/>
      <c r="F153" s="128">
        <v>9395.23</v>
      </c>
      <c r="G153" s="149">
        <v>10000</v>
      </c>
      <c r="H153" s="149">
        <v>12000</v>
      </c>
      <c r="I153" s="129"/>
    </row>
    <row r="154" spans="1:9" ht="23.25">
      <c r="A154" s="130"/>
      <c r="B154" s="127"/>
      <c r="C154" s="127"/>
      <c r="D154" s="127"/>
      <c r="E154" s="127"/>
      <c r="F154" s="128"/>
      <c r="G154" s="129"/>
      <c r="H154" s="129"/>
      <c r="I154" s="129"/>
    </row>
    <row r="155" spans="1:9" ht="23.25">
      <c r="A155" s="135"/>
      <c r="B155" s="121"/>
      <c r="C155" s="121"/>
      <c r="D155" s="121"/>
      <c r="E155" s="121"/>
      <c r="F155" s="137"/>
      <c r="G155" s="125"/>
      <c r="H155" s="157"/>
      <c r="I155" s="139"/>
    </row>
    <row r="156" spans="1:9" ht="23.25">
      <c r="A156" s="127"/>
      <c r="B156" s="127"/>
      <c r="C156" s="127"/>
      <c r="D156" s="127"/>
      <c r="E156" s="127"/>
      <c r="F156" s="143"/>
      <c r="G156" s="158"/>
      <c r="H156" s="159"/>
      <c r="I156" s="127"/>
    </row>
    <row r="157" spans="1:9" ht="23.25">
      <c r="A157" s="127"/>
      <c r="B157" s="127"/>
      <c r="C157" s="127"/>
      <c r="D157" s="127"/>
      <c r="E157" s="127"/>
      <c r="F157" s="143"/>
      <c r="G157" s="158"/>
      <c r="H157" s="159"/>
      <c r="I157" s="127"/>
    </row>
    <row r="158" spans="1:9" ht="23.25">
      <c r="A158" s="127"/>
      <c r="B158" s="127"/>
      <c r="C158" s="127"/>
      <c r="D158" s="127"/>
      <c r="E158" s="127"/>
      <c r="F158" s="143"/>
      <c r="G158" s="158"/>
      <c r="H158" s="159"/>
      <c r="I158" s="127"/>
    </row>
    <row r="159" spans="1:9" ht="23.25">
      <c r="A159" s="324" t="s">
        <v>957</v>
      </c>
      <c r="B159" s="324"/>
      <c r="C159" s="324"/>
      <c r="D159" s="324"/>
      <c r="E159" s="324"/>
      <c r="F159" s="324"/>
      <c r="G159" s="324"/>
      <c r="H159" s="324"/>
      <c r="I159" s="324"/>
    </row>
    <row r="160" spans="1:9" ht="23.25">
      <c r="A160" s="5"/>
      <c r="B160" s="145" t="s">
        <v>1278</v>
      </c>
      <c r="C160" s="5"/>
      <c r="D160" s="5"/>
      <c r="E160" s="5"/>
      <c r="F160" s="78"/>
      <c r="G160" s="5"/>
      <c r="H160" s="5"/>
      <c r="I160" s="5"/>
    </row>
    <row r="161" spans="1:9" ht="23.25">
      <c r="A161" s="328" t="s">
        <v>895</v>
      </c>
      <c r="B161" s="329"/>
      <c r="C161" s="329"/>
      <c r="D161" s="329"/>
      <c r="E161" s="329"/>
      <c r="F161" s="122" t="s">
        <v>455</v>
      </c>
      <c r="G161" s="123" t="s">
        <v>394</v>
      </c>
      <c r="H161" s="123" t="s">
        <v>394</v>
      </c>
      <c r="I161" s="123" t="s">
        <v>384</v>
      </c>
    </row>
    <row r="162" spans="1:12" ht="23.25">
      <c r="A162" s="330"/>
      <c r="B162" s="331"/>
      <c r="C162" s="331"/>
      <c r="D162" s="331"/>
      <c r="E162" s="331"/>
      <c r="F162" s="124" t="s">
        <v>533</v>
      </c>
      <c r="G162" s="125" t="s">
        <v>1316</v>
      </c>
      <c r="H162" s="125" t="s">
        <v>1332</v>
      </c>
      <c r="I162" s="139"/>
      <c r="L162" s="8"/>
    </row>
    <row r="163" spans="1:9" ht="23.25">
      <c r="A163" s="339" t="s">
        <v>895</v>
      </c>
      <c r="B163" s="340"/>
      <c r="C163" s="340"/>
      <c r="D163" s="340"/>
      <c r="E163" s="341"/>
      <c r="F163" s="128"/>
      <c r="G163" s="133"/>
      <c r="H163" s="133"/>
      <c r="I163" s="129"/>
    </row>
    <row r="164" spans="1:9" ht="23.25">
      <c r="A164" s="130"/>
      <c r="B164" s="127" t="s">
        <v>1304</v>
      </c>
      <c r="C164" s="127"/>
      <c r="D164" s="127"/>
      <c r="E164" s="127"/>
      <c r="F164" s="128">
        <v>119010</v>
      </c>
      <c r="G164" s="133">
        <v>66803</v>
      </c>
      <c r="H164" s="133">
        <f>'งบกลาง (2)'!G8</f>
        <v>66900</v>
      </c>
      <c r="I164" s="129"/>
    </row>
    <row r="165" spans="1:9" ht="23.25">
      <c r="A165" s="130"/>
      <c r="B165" s="127" t="s">
        <v>896</v>
      </c>
      <c r="C165" s="127"/>
      <c r="D165" s="127"/>
      <c r="E165" s="127"/>
      <c r="F165" s="128">
        <v>100660</v>
      </c>
      <c r="G165" s="133">
        <v>138670</v>
      </c>
      <c r="H165" s="133">
        <f>กิจการประปา!H37</f>
        <v>289000</v>
      </c>
      <c r="I165" s="129"/>
    </row>
    <row r="166" spans="1:9" ht="23.25">
      <c r="A166" s="130"/>
      <c r="B166" s="127" t="s">
        <v>897</v>
      </c>
      <c r="C166" s="127"/>
      <c r="D166" s="127"/>
      <c r="E166" s="127"/>
      <c r="F166" s="128">
        <v>294780</v>
      </c>
      <c r="G166" s="133">
        <v>402000</v>
      </c>
      <c r="H166" s="133">
        <f>กิจการประปา!H43</f>
        <v>496000</v>
      </c>
      <c r="I166" s="129"/>
    </row>
    <row r="167" spans="1:9" ht="23.25">
      <c r="A167" s="130"/>
      <c r="B167" s="127" t="s">
        <v>898</v>
      </c>
      <c r="C167" s="127"/>
      <c r="D167" s="127"/>
      <c r="E167" s="127"/>
      <c r="F167" s="128">
        <v>1466094.4</v>
      </c>
      <c r="G167" s="133">
        <v>1815000</v>
      </c>
      <c r="H167" s="133">
        <f>กิจการประปา!H47</f>
        <v>2270000</v>
      </c>
      <c r="I167" s="129"/>
    </row>
    <row r="168" spans="1:9" ht="23.25">
      <c r="A168" s="130"/>
      <c r="B168" s="127" t="s">
        <v>899</v>
      </c>
      <c r="C168" s="127"/>
      <c r="D168" s="127"/>
      <c r="E168" s="127"/>
      <c r="F168" s="128">
        <v>2884708.47</v>
      </c>
      <c r="G168" s="133">
        <v>3520000</v>
      </c>
      <c r="H168" s="133">
        <f>กิจการประปา!H105</f>
        <v>4120000</v>
      </c>
      <c r="I168" s="129"/>
    </row>
    <row r="169" spans="1:9" ht="23.25">
      <c r="A169" s="130"/>
      <c r="B169" s="127" t="s">
        <v>629</v>
      </c>
      <c r="C169" s="127"/>
      <c r="D169" s="127"/>
      <c r="E169" s="127"/>
      <c r="F169" s="128">
        <v>0</v>
      </c>
      <c r="G169" s="133">
        <v>0</v>
      </c>
      <c r="H169" s="133">
        <v>0</v>
      </c>
      <c r="I169" s="129"/>
    </row>
    <row r="170" spans="1:9" ht="23.25">
      <c r="A170" s="130"/>
      <c r="B170" s="127" t="s">
        <v>630</v>
      </c>
      <c r="C170" s="127"/>
      <c r="D170" s="127"/>
      <c r="E170" s="127"/>
      <c r="F170" s="128">
        <v>78000</v>
      </c>
      <c r="G170" s="133">
        <v>30000</v>
      </c>
      <c r="H170" s="133">
        <v>0</v>
      </c>
      <c r="I170" s="129"/>
    </row>
    <row r="171" spans="1:9" ht="23.25">
      <c r="A171" s="130"/>
      <c r="B171" s="127" t="s">
        <v>631</v>
      </c>
      <c r="C171" s="127"/>
      <c r="D171" s="127"/>
      <c r="E171" s="127"/>
      <c r="F171" s="128">
        <v>0</v>
      </c>
      <c r="G171" s="133">
        <v>0</v>
      </c>
      <c r="H171" s="133">
        <v>0</v>
      </c>
      <c r="I171" s="129"/>
    </row>
    <row r="172" spans="1:9" ht="23.25">
      <c r="A172" s="135"/>
      <c r="B172" s="121"/>
      <c r="C172" s="121"/>
      <c r="D172" s="121"/>
      <c r="E172" s="121"/>
      <c r="F172" s="137"/>
      <c r="G172" s="138"/>
      <c r="H172" s="138"/>
      <c r="I172" s="139"/>
    </row>
    <row r="173" spans="1:9" ht="23.25">
      <c r="A173" s="5"/>
      <c r="B173" s="5"/>
      <c r="C173" s="5"/>
      <c r="D173" s="5"/>
      <c r="E173" s="5"/>
      <c r="F173" s="78"/>
      <c r="G173" s="5"/>
      <c r="H173" s="5"/>
      <c r="I173" s="5"/>
    </row>
    <row r="174" spans="1:9" ht="23.25">
      <c r="A174" s="324" t="s">
        <v>1279</v>
      </c>
      <c r="B174" s="324"/>
      <c r="C174" s="324"/>
      <c r="D174" s="324"/>
      <c r="E174" s="324"/>
      <c r="F174" s="324"/>
      <c r="G174" s="324"/>
      <c r="H174" s="324"/>
      <c r="I174" s="324"/>
    </row>
    <row r="193" spans="1:9" ht="21">
      <c r="A193" s="335" t="s">
        <v>958</v>
      </c>
      <c r="B193" s="335"/>
      <c r="C193" s="335"/>
      <c r="D193" s="335"/>
      <c r="E193" s="335"/>
      <c r="F193" s="335"/>
      <c r="G193" s="335"/>
      <c r="H193" s="335"/>
      <c r="I193" s="335"/>
    </row>
    <row r="194" spans="1:9" ht="21">
      <c r="A194" s="3"/>
      <c r="B194" s="3"/>
      <c r="C194" s="3"/>
      <c r="D194" s="3"/>
      <c r="E194" s="3"/>
      <c r="F194" s="160"/>
      <c r="G194" s="3"/>
      <c r="H194" s="3"/>
      <c r="I194" s="3"/>
    </row>
    <row r="195" spans="1:9" ht="21">
      <c r="A195" s="3"/>
      <c r="B195" s="3"/>
      <c r="C195" s="3"/>
      <c r="D195" s="3"/>
      <c r="E195" s="3"/>
      <c r="F195" s="160"/>
      <c r="G195" s="3"/>
      <c r="H195" s="3"/>
      <c r="I195" s="3"/>
    </row>
    <row r="196" spans="1:9" ht="21">
      <c r="A196" s="3"/>
      <c r="B196" s="3"/>
      <c r="C196" s="3"/>
      <c r="D196" s="3"/>
      <c r="E196" s="3"/>
      <c r="F196" s="160"/>
      <c r="G196" s="3"/>
      <c r="H196" s="3"/>
      <c r="I196" s="3"/>
    </row>
    <row r="197" spans="1:9" ht="21">
      <c r="A197" s="3"/>
      <c r="B197" s="3"/>
      <c r="C197" s="3"/>
      <c r="D197" s="3"/>
      <c r="E197" s="3"/>
      <c r="F197" s="160"/>
      <c r="G197" s="3"/>
      <c r="H197" s="3"/>
      <c r="I197" s="3"/>
    </row>
    <row r="198" spans="1:9" ht="21">
      <c r="A198" s="3"/>
      <c r="B198" s="3"/>
      <c r="C198" s="3"/>
      <c r="D198" s="3"/>
      <c r="E198" s="3"/>
      <c r="F198" s="160"/>
      <c r="G198" s="3"/>
      <c r="H198" s="3"/>
      <c r="I198" s="3"/>
    </row>
    <row r="199" spans="1:9" ht="21">
      <c r="A199" s="3"/>
      <c r="B199" s="3"/>
      <c r="C199" s="3"/>
      <c r="D199" s="3"/>
      <c r="E199" s="3"/>
      <c r="F199" s="160"/>
      <c r="G199" s="3"/>
      <c r="H199" s="3"/>
      <c r="I199" s="3"/>
    </row>
    <row r="200" spans="1:9" ht="23.25">
      <c r="A200" s="338" t="s">
        <v>1280</v>
      </c>
      <c r="B200" s="338"/>
      <c r="C200" s="338"/>
      <c r="D200" s="338"/>
      <c r="E200" s="338"/>
      <c r="F200" s="338"/>
      <c r="G200" s="338"/>
      <c r="H200" s="338"/>
      <c r="I200" s="338"/>
    </row>
    <row r="201" spans="1:9" ht="21">
      <c r="A201" s="161"/>
      <c r="B201" s="161"/>
      <c r="C201" s="161"/>
      <c r="D201" s="161"/>
      <c r="E201" s="161"/>
      <c r="F201" s="162"/>
      <c r="G201" s="161"/>
      <c r="H201" s="161"/>
      <c r="I201" s="161"/>
    </row>
    <row r="202" spans="1:9" ht="26.25" customHeight="1">
      <c r="A202" s="337" t="s">
        <v>1281</v>
      </c>
      <c r="B202" s="337"/>
      <c r="C202" s="337"/>
      <c r="D202" s="337"/>
      <c r="E202" s="337"/>
      <c r="F202" s="337"/>
      <c r="G202" s="337"/>
      <c r="H202" s="337"/>
      <c r="I202" s="337"/>
    </row>
    <row r="203" spans="1:9" ht="21">
      <c r="A203" s="161"/>
      <c r="B203" s="161"/>
      <c r="C203" s="161"/>
      <c r="D203" s="161"/>
      <c r="E203" s="161"/>
      <c r="F203" s="162"/>
      <c r="G203" s="161"/>
      <c r="H203" s="161"/>
      <c r="I203" s="161"/>
    </row>
    <row r="204" spans="1:9" ht="34.5" customHeight="1">
      <c r="A204" s="337" t="s">
        <v>1035</v>
      </c>
      <c r="B204" s="337"/>
      <c r="C204" s="337"/>
      <c r="D204" s="337"/>
      <c r="E204" s="337"/>
      <c r="F204" s="337"/>
      <c r="G204" s="337"/>
      <c r="H204" s="337"/>
      <c r="I204" s="337"/>
    </row>
    <row r="205" spans="1:9" ht="21">
      <c r="A205" s="161"/>
      <c r="B205" s="161"/>
      <c r="C205" s="161"/>
      <c r="D205" s="161"/>
      <c r="E205" s="161"/>
      <c r="F205" s="162"/>
      <c r="G205" s="161"/>
      <c r="H205" s="161"/>
      <c r="I205" s="161"/>
    </row>
    <row r="206" spans="1:9" ht="21">
      <c r="A206" s="161"/>
      <c r="B206" s="161"/>
      <c r="C206" s="161"/>
      <c r="D206" s="161"/>
      <c r="E206" s="161"/>
      <c r="F206" s="162"/>
      <c r="G206" s="161"/>
      <c r="H206" s="161"/>
      <c r="I206" s="161"/>
    </row>
    <row r="207" spans="1:9" ht="29.25">
      <c r="A207" s="337" t="s">
        <v>179</v>
      </c>
      <c r="B207" s="337"/>
      <c r="C207" s="337"/>
      <c r="D207" s="337"/>
      <c r="E207" s="337"/>
      <c r="F207" s="337"/>
      <c r="G207" s="337"/>
      <c r="H207" s="337"/>
      <c r="I207" s="337"/>
    </row>
    <row r="208" spans="1:9" ht="21">
      <c r="A208" s="161"/>
      <c r="B208" s="161"/>
      <c r="C208" s="161"/>
      <c r="D208" s="161"/>
      <c r="E208" s="161"/>
      <c r="F208" s="162"/>
      <c r="G208" s="161"/>
      <c r="H208" s="161"/>
      <c r="I208" s="161"/>
    </row>
    <row r="209" spans="1:9" ht="21">
      <c r="A209" s="161"/>
      <c r="B209" s="161"/>
      <c r="C209" s="161"/>
      <c r="D209" s="161"/>
      <c r="E209" s="161"/>
      <c r="F209" s="162"/>
      <c r="G209" s="161"/>
      <c r="H209" s="161"/>
      <c r="I209" s="161"/>
    </row>
    <row r="210" spans="1:9" ht="33" customHeight="1">
      <c r="A210" s="337" t="s">
        <v>1036</v>
      </c>
      <c r="B210" s="337"/>
      <c r="C210" s="337"/>
      <c r="D210" s="337"/>
      <c r="E210" s="337"/>
      <c r="F210" s="337"/>
      <c r="G210" s="337"/>
      <c r="H210" s="337"/>
      <c r="I210" s="337"/>
    </row>
    <row r="211" spans="1:9" ht="30" customHeight="1">
      <c r="A211" s="337" t="s">
        <v>66</v>
      </c>
      <c r="B211" s="337"/>
      <c r="C211" s="337"/>
      <c r="D211" s="337"/>
      <c r="E211" s="337"/>
      <c r="F211" s="337"/>
      <c r="G211" s="337"/>
      <c r="H211" s="337"/>
      <c r="I211" s="337"/>
    </row>
    <row r="212" spans="1:9" ht="21">
      <c r="A212" s="163"/>
      <c r="B212" s="163"/>
      <c r="C212" s="163"/>
      <c r="D212" s="163"/>
      <c r="E212" s="163"/>
      <c r="F212" s="164"/>
      <c r="G212" s="163"/>
      <c r="H212" s="163"/>
      <c r="I212" s="163"/>
    </row>
    <row r="213" spans="1:9" ht="21">
      <c r="A213" s="163"/>
      <c r="B213" s="163"/>
      <c r="C213" s="163"/>
      <c r="D213" s="163"/>
      <c r="E213" s="163"/>
      <c r="F213" s="164"/>
      <c r="G213" s="163"/>
      <c r="H213" s="163"/>
      <c r="I213" s="163"/>
    </row>
    <row r="214" spans="1:9" ht="21">
      <c r="A214" s="163"/>
      <c r="B214" s="163"/>
      <c r="C214" s="163"/>
      <c r="D214" s="163"/>
      <c r="E214" s="163"/>
      <c r="F214" s="164"/>
      <c r="G214" s="163"/>
      <c r="H214" s="163"/>
      <c r="I214" s="163"/>
    </row>
    <row r="215" spans="1:9" ht="21">
      <c r="A215" s="163"/>
      <c r="B215" s="163"/>
      <c r="C215" s="163"/>
      <c r="D215" s="163"/>
      <c r="E215" s="163"/>
      <c r="F215" s="164"/>
      <c r="G215" s="163"/>
      <c r="H215" s="163"/>
      <c r="I215" s="163"/>
    </row>
    <row r="216" spans="1:9" ht="21">
      <c r="A216" s="163"/>
      <c r="B216" s="163"/>
      <c r="C216" s="163"/>
      <c r="D216" s="163"/>
      <c r="E216" s="163"/>
      <c r="F216" s="164"/>
      <c r="G216" s="163"/>
      <c r="H216" s="163"/>
      <c r="I216" s="163"/>
    </row>
    <row r="217" spans="1:9" ht="21">
      <c r="A217" s="163"/>
      <c r="B217" s="163"/>
      <c r="C217" s="163"/>
      <c r="D217" s="163"/>
      <c r="E217" s="163"/>
      <c r="F217" s="164"/>
      <c r="G217" s="163"/>
      <c r="H217" s="163"/>
      <c r="I217" s="163"/>
    </row>
    <row r="218" spans="1:9" ht="21">
      <c r="A218" s="163"/>
      <c r="B218" s="163"/>
      <c r="C218" s="163"/>
      <c r="D218" s="163"/>
      <c r="E218" s="163"/>
      <c r="F218" s="164"/>
      <c r="G218" s="163"/>
      <c r="H218" s="163"/>
      <c r="I218" s="163"/>
    </row>
    <row r="219" spans="1:9" ht="21">
      <c r="A219" s="163"/>
      <c r="B219" s="163"/>
      <c r="C219" s="163"/>
      <c r="D219" s="163"/>
      <c r="E219" s="163"/>
      <c r="F219" s="164"/>
      <c r="G219" s="163"/>
      <c r="H219" s="163"/>
      <c r="I219" s="163"/>
    </row>
    <row r="220" spans="1:9" ht="21">
      <c r="A220" s="163"/>
      <c r="B220" s="163"/>
      <c r="C220" s="163"/>
      <c r="D220" s="163"/>
      <c r="E220" s="163"/>
      <c r="F220" s="164"/>
      <c r="G220" s="163"/>
      <c r="H220" s="163"/>
      <c r="I220" s="163"/>
    </row>
    <row r="221" spans="1:9" ht="21">
      <c r="A221" s="163"/>
      <c r="B221" s="163"/>
      <c r="C221" s="163"/>
      <c r="D221" s="163"/>
      <c r="E221" s="163"/>
      <c r="F221" s="164"/>
      <c r="G221" s="163"/>
      <c r="H221" s="163"/>
      <c r="I221" s="163"/>
    </row>
    <row r="222" spans="1:9" ht="21">
      <c r="A222" s="163"/>
      <c r="B222" s="163"/>
      <c r="C222" s="163"/>
      <c r="D222" s="163"/>
      <c r="E222" s="163"/>
      <c r="F222" s="164"/>
      <c r="G222" s="163"/>
      <c r="H222" s="163"/>
      <c r="I222" s="163"/>
    </row>
    <row r="223" spans="1:9" ht="21">
      <c r="A223" s="163"/>
      <c r="B223" s="163"/>
      <c r="C223" s="163"/>
      <c r="D223" s="163"/>
      <c r="E223" s="163"/>
      <c r="F223" s="164"/>
      <c r="G223" s="163"/>
      <c r="H223" s="163"/>
      <c r="I223" s="163"/>
    </row>
    <row r="224" spans="1:9" ht="21">
      <c r="A224" s="163"/>
      <c r="B224" s="163"/>
      <c r="C224" s="163"/>
      <c r="D224" s="163"/>
      <c r="E224" s="163"/>
      <c r="F224" s="164"/>
      <c r="G224" s="163"/>
      <c r="H224" s="163"/>
      <c r="I224" s="163"/>
    </row>
    <row r="225" spans="1:9" ht="21">
      <c r="A225" s="163"/>
      <c r="B225" s="163"/>
      <c r="C225" s="163"/>
      <c r="D225" s="163"/>
      <c r="E225" s="163"/>
      <c r="F225" s="164"/>
      <c r="G225" s="163"/>
      <c r="H225" s="163"/>
      <c r="I225" s="163"/>
    </row>
    <row r="226" spans="1:9" ht="21">
      <c r="A226" s="163"/>
      <c r="B226" s="163"/>
      <c r="C226" s="163"/>
      <c r="D226" s="163"/>
      <c r="E226" s="163"/>
      <c r="F226" s="164"/>
      <c r="G226" s="163"/>
      <c r="H226" s="163"/>
      <c r="I226" s="163"/>
    </row>
    <row r="227" spans="1:9" ht="21">
      <c r="A227" s="163"/>
      <c r="B227" s="163"/>
      <c r="C227" s="163"/>
      <c r="D227" s="163"/>
      <c r="E227" s="163"/>
      <c r="F227" s="164"/>
      <c r="G227" s="163"/>
      <c r="H227" s="163"/>
      <c r="I227" s="163"/>
    </row>
    <row r="228" spans="1:9" ht="21">
      <c r="A228" s="163"/>
      <c r="B228" s="163"/>
      <c r="C228" s="163"/>
      <c r="D228" s="163"/>
      <c r="E228" s="163"/>
      <c r="F228" s="164"/>
      <c r="G228" s="163"/>
      <c r="H228" s="163"/>
      <c r="I228" s="163"/>
    </row>
    <row r="229" spans="1:9" ht="21">
      <c r="A229" s="163"/>
      <c r="B229" s="163"/>
      <c r="C229" s="163"/>
      <c r="D229" s="163"/>
      <c r="E229" s="163"/>
      <c r="F229" s="164"/>
      <c r="G229" s="163"/>
      <c r="H229" s="163"/>
      <c r="I229" s="163"/>
    </row>
    <row r="230" spans="1:9" ht="21">
      <c r="A230" s="163"/>
      <c r="B230" s="163"/>
      <c r="C230" s="163"/>
      <c r="D230" s="163"/>
      <c r="E230" s="163"/>
      <c r="F230" s="164"/>
      <c r="G230" s="163"/>
      <c r="H230" s="163"/>
      <c r="I230" s="163"/>
    </row>
    <row r="231" spans="1:9" ht="21">
      <c r="A231" s="335" t="s">
        <v>858</v>
      </c>
      <c r="B231" s="335"/>
      <c r="C231" s="335"/>
      <c r="D231" s="335"/>
      <c r="E231" s="335"/>
      <c r="F231" s="335"/>
      <c r="G231" s="335"/>
      <c r="H231" s="335"/>
      <c r="I231" s="335"/>
    </row>
    <row r="232" spans="1:9" ht="23.25">
      <c r="A232" s="324" t="s">
        <v>1282</v>
      </c>
      <c r="B232" s="324"/>
      <c r="C232" s="324"/>
      <c r="D232" s="324"/>
      <c r="E232" s="324"/>
      <c r="F232" s="324"/>
      <c r="G232" s="324"/>
      <c r="H232" s="324"/>
      <c r="I232" s="324"/>
    </row>
    <row r="233" spans="1:12" ht="23.25">
      <c r="A233" s="324" t="s">
        <v>859</v>
      </c>
      <c r="B233" s="324"/>
      <c r="C233" s="324"/>
      <c r="D233" s="324"/>
      <c r="E233" s="324"/>
      <c r="F233" s="324"/>
      <c r="G233" s="324"/>
      <c r="H233" s="324"/>
      <c r="I233" s="324"/>
      <c r="K233" s="8"/>
      <c r="L233" s="8"/>
    </row>
    <row r="234" spans="1:9" ht="23.25">
      <c r="A234" s="324" t="s">
        <v>1036</v>
      </c>
      <c r="B234" s="324"/>
      <c r="C234" s="324"/>
      <c r="D234" s="324"/>
      <c r="E234" s="324"/>
      <c r="F234" s="324"/>
      <c r="G234" s="324"/>
      <c r="H234" s="324"/>
      <c r="I234" s="324"/>
    </row>
    <row r="235" spans="1:9" ht="23.25">
      <c r="A235" s="324" t="s">
        <v>66</v>
      </c>
      <c r="B235" s="324"/>
      <c r="C235" s="324"/>
      <c r="D235" s="324"/>
      <c r="E235" s="324"/>
      <c r="F235" s="324"/>
      <c r="G235" s="324"/>
      <c r="H235" s="324"/>
      <c r="I235" s="324"/>
    </row>
    <row r="236" spans="1:9" ht="21">
      <c r="A236" s="163"/>
      <c r="B236" s="163"/>
      <c r="C236" s="163"/>
      <c r="D236" s="163"/>
      <c r="E236" s="163"/>
      <c r="F236" s="164"/>
      <c r="G236" s="163"/>
      <c r="H236" s="163"/>
      <c r="I236" s="163"/>
    </row>
    <row r="237" spans="1:9" ht="21">
      <c r="A237" s="161" t="s">
        <v>633</v>
      </c>
      <c r="B237" s="163"/>
      <c r="C237" s="163"/>
      <c r="D237" s="163"/>
      <c r="E237" s="163"/>
      <c r="F237" s="164"/>
      <c r="G237" s="163"/>
      <c r="H237" s="163"/>
      <c r="I237" s="163"/>
    </row>
    <row r="238" spans="1:12" ht="21">
      <c r="A238" s="163" t="s">
        <v>1283</v>
      </c>
      <c r="B238" s="163"/>
      <c r="C238" s="163"/>
      <c r="D238" s="163"/>
      <c r="E238" s="163"/>
      <c r="F238" s="164"/>
      <c r="G238" s="163" t="s">
        <v>501</v>
      </c>
      <c r="H238" s="165">
        <f>H241+H242+H244+H245+H246+H247+H248+H250</f>
        <v>18713771</v>
      </c>
      <c r="I238" s="163" t="s">
        <v>44</v>
      </c>
      <c r="K238" s="7">
        <v>16000000</v>
      </c>
      <c r="L238" s="8">
        <f>H238-K238</f>
        <v>2713771</v>
      </c>
    </row>
    <row r="239" spans="1:12" ht="21">
      <c r="A239" s="163" t="s">
        <v>502</v>
      </c>
      <c r="B239" s="163"/>
      <c r="C239" s="163"/>
      <c r="D239" s="163"/>
      <c r="E239" s="163"/>
      <c r="F239" s="164"/>
      <c r="G239" s="163"/>
      <c r="H239" s="165"/>
      <c r="I239" s="163"/>
      <c r="L239" s="166"/>
    </row>
    <row r="240" spans="1:9" ht="21">
      <c r="A240" s="161" t="s">
        <v>913</v>
      </c>
      <c r="B240" s="163"/>
      <c r="C240" s="163"/>
      <c r="D240" s="163"/>
      <c r="E240" s="163"/>
      <c r="F240" s="164"/>
      <c r="G240" s="163"/>
      <c r="H240" s="165"/>
      <c r="I240" s="163"/>
    </row>
    <row r="241" spans="1:9" ht="21">
      <c r="A241" s="163"/>
      <c r="B241" s="163" t="s">
        <v>58</v>
      </c>
      <c r="C241" s="163"/>
      <c r="D241" s="163"/>
      <c r="E241" s="163"/>
      <c r="F241" s="164"/>
      <c r="G241" s="163" t="s">
        <v>501</v>
      </c>
      <c r="H241" s="165">
        <f>'[1]บัญชีรายละเอียดงบประมาณ'!K22</f>
        <v>6573500</v>
      </c>
      <c r="I241" s="163" t="s">
        <v>44</v>
      </c>
    </row>
    <row r="242" spans="1:11" ht="21">
      <c r="A242" s="163"/>
      <c r="B242" s="163" t="s">
        <v>36</v>
      </c>
      <c r="C242" s="163"/>
      <c r="D242" s="163"/>
      <c r="E242" s="163"/>
      <c r="F242" s="164"/>
      <c r="G242" s="163" t="s">
        <v>501</v>
      </c>
      <c r="H242" s="165">
        <f>'[1]บัญชีรายละเอียดงบประมาณ'!K45</f>
        <v>50000</v>
      </c>
      <c r="I242" s="163" t="s">
        <v>44</v>
      </c>
      <c r="K242" s="1" t="s">
        <v>41</v>
      </c>
    </row>
    <row r="243" spans="1:11" ht="21">
      <c r="A243" s="161" t="s">
        <v>915</v>
      </c>
      <c r="B243" s="163"/>
      <c r="C243" s="163"/>
      <c r="D243" s="163"/>
      <c r="E243" s="163"/>
      <c r="F243" s="164"/>
      <c r="G243" s="163"/>
      <c r="H243" s="165"/>
      <c r="I243" s="163"/>
      <c r="K243" s="1" t="s">
        <v>41</v>
      </c>
    </row>
    <row r="244" spans="1:9" ht="21">
      <c r="A244" s="163"/>
      <c r="B244" s="1" t="s">
        <v>1032</v>
      </c>
      <c r="C244" s="163"/>
      <c r="D244" s="163"/>
      <c r="E244" s="163"/>
      <c r="F244" s="164"/>
      <c r="G244" s="163" t="s">
        <v>501</v>
      </c>
      <c r="H244" s="165">
        <f>'[1]บัญชีรายละเอียดงบประมาณ'!K68</f>
        <v>1546480</v>
      </c>
      <c r="I244" s="163" t="s">
        <v>44</v>
      </c>
    </row>
    <row r="245" spans="1:9" ht="21">
      <c r="A245" s="163"/>
      <c r="B245" s="1" t="s">
        <v>1026</v>
      </c>
      <c r="C245" s="163"/>
      <c r="D245" s="163"/>
      <c r="E245" s="163"/>
      <c r="F245" s="164"/>
      <c r="G245" s="163" t="s">
        <v>501</v>
      </c>
      <c r="H245" s="165">
        <f>'[1]บัญชีรายละเอียดงบประมาณ'!K91</f>
        <v>777640</v>
      </c>
      <c r="I245" s="163" t="s">
        <v>44</v>
      </c>
    </row>
    <row r="246" spans="1:9" ht="21">
      <c r="A246" s="163"/>
      <c r="B246" s="1" t="s">
        <v>1027</v>
      </c>
      <c r="C246" s="163"/>
      <c r="D246" s="163"/>
      <c r="E246" s="163"/>
      <c r="F246" s="164"/>
      <c r="G246" s="163" t="s">
        <v>501</v>
      </c>
      <c r="H246" s="165">
        <f>'[1]บัญชีรายละเอียดงบประมาณ'!K114</f>
        <v>7801687</v>
      </c>
      <c r="I246" s="163" t="s">
        <v>44</v>
      </c>
    </row>
    <row r="247" spans="1:9" ht="21">
      <c r="A247" s="163"/>
      <c r="B247" s="1" t="s">
        <v>860</v>
      </c>
      <c r="C247" s="163"/>
      <c r="D247" s="163"/>
      <c r="E247" s="163"/>
      <c r="F247" s="164"/>
      <c r="G247" s="163" t="s">
        <v>501</v>
      </c>
      <c r="H247" s="165">
        <f>'[1]บัญชีรายละเอียดงบประมาณ'!K137</f>
        <v>110000</v>
      </c>
      <c r="I247" s="163" t="s">
        <v>44</v>
      </c>
    </row>
    <row r="248" spans="1:9" ht="21">
      <c r="A248" s="163"/>
      <c r="B248" s="1" t="s">
        <v>861</v>
      </c>
      <c r="C248" s="163"/>
      <c r="D248" s="163"/>
      <c r="E248" s="163"/>
      <c r="F248" s="164"/>
      <c r="G248" s="163" t="s">
        <v>501</v>
      </c>
      <c r="H248" s="165">
        <f>'[1]บัญชีรายละเอียดงบประมาณ'!K159</f>
        <v>273000</v>
      </c>
      <c r="I248" s="163" t="s">
        <v>44</v>
      </c>
    </row>
    <row r="249" spans="1:9" ht="21">
      <c r="A249" s="161" t="s">
        <v>892</v>
      </c>
      <c r="C249" s="163"/>
      <c r="D249" s="163"/>
      <c r="E249" s="163"/>
      <c r="F249" s="164"/>
      <c r="G249" s="163"/>
      <c r="H249" s="165"/>
      <c r="I249" s="163"/>
    </row>
    <row r="250" spans="1:9" ht="21">
      <c r="A250" s="163"/>
      <c r="B250" s="163" t="s">
        <v>519</v>
      </c>
      <c r="C250" s="163"/>
      <c r="D250" s="163"/>
      <c r="E250" s="163"/>
      <c r="F250" s="164"/>
      <c r="G250" s="163" t="s">
        <v>501</v>
      </c>
      <c r="H250" s="165">
        <f>'[1]บัญชีรายละเอียดงบประมาณ'!K182</f>
        <v>1581464</v>
      </c>
      <c r="I250" s="163" t="s">
        <v>44</v>
      </c>
    </row>
    <row r="251" spans="1:9" ht="21">
      <c r="A251" s="163"/>
      <c r="B251" s="163"/>
      <c r="C251" s="163"/>
      <c r="D251" s="163"/>
      <c r="E251" s="163"/>
      <c r="F251" s="164"/>
      <c r="G251" s="163"/>
      <c r="H251" s="163"/>
      <c r="I251" s="163"/>
    </row>
    <row r="252" spans="1:9" ht="21">
      <c r="A252" s="163"/>
      <c r="B252" s="163"/>
      <c r="C252" s="336" t="s">
        <v>862</v>
      </c>
      <c r="D252" s="336"/>
      <c r="E252" s="336"/>
      <c r="F252" s="336"/>
      <c r="G252" s="336"/>
      <c r="H252" s="336"/>
      <c r="I252" s="336"/>
    </row>
    <row r="253" spans="1:9" ht="21">
      <c r="A253" s="336" t="s">
        <v>863</v>
      </c>
      <c r="B253" s="336"/>
      <c r="C253" s="336"/>
      <c r="D253" s="336"/>
      <c r="E253" s="336"/>
      <c r="F253" s="336"/>
      <c r="G253" s="336"/>
      <c r="H253" s="336"/>
      <c r="I253" s="336"/>
    </row>
    <row r="254" spans="1:9" ht="21">
      <c r="A254" s="336" t="s">
        <v>864</v>
      </c>
      <c r="B254" s="336"/>
      <c r="C254" s="336"/>
      <c r="D254" s="336"/>
      <c r="E254" s="163"/>
      <c r="F254" s="164"/>
      <c r="G254" s="163"/>
      <c r="H254" s="163"/>
      <c r="I254" s="163"/>
    </row>
    <row r="255" spans="1:9" ht="21">
      <c r="A255" s="163"/>
      <c r="B255" s="163"/>
      <c r="C255" s="163"/>
      <c r="D255" s="163"/>
      <c r="E255" s="163"/>
      <c r="F255" s="164"/>
      <c r="G255" s="163"/>
      <c r="H255" s="163"/>
      <c r="I255" s="163"/>
    </row>
    <row r="256" spans="1:9" ht="21">
      <c r="A256" s="163"/>
      <c r="B256" s="163"/>
      <c r="C256" s="163"/>
      <c r="D256" s="163"/>
      <c r="E256" s="163"/>
      <c r="F256" s="164"/>
      <c r="G256" s="163"/>
      <c r="H256" s="163"/>
      <c r="I256" s="163"/>
    </row>
    <row r="257" spans="1:9" ht="21">
      <c r="A257" s="163"/>
      <c r="B257" s="163"/>
      <c r="C257" s="163"/>
      <c r="D257" s="163"/>
      <c r="E257" s="163"/>
      <c r="F257" s="164"/>
      <c r="G257" s="163"/>
      <c r="H257" s="163"/>
      <c r="I257" s="163"/>
    </row>
    <row r="258" spans="1:9" ht="21">
      <c r="A258" s="163"/>
      <c r="B258" s="163"/>
      <c r="C258" s="163"/>
      <c r="D258" s="163"/>
      <c r="E258" s="163"/>
      <c r="F258" s="164"/>
      <c r="G258" s="163"/>
      <c r="H258" s="163"/>
      <c r="I258" s="163"/>
    </row>
    <row r="259" spans="1:9" ht="21">
      <c r="A259" s="163"/>
      <c r="B259" s="163"/>
      <c r="C259" s="163"/>
      <c r="D259" s="163"/>
      <c r="E259" s="163"/>
      <c r="F259" s="164"/>
      <c r="G259" s="163"/>
      <c r="H259" s="163"/>
      <c r="I259" s="163"/>
    </row>
    <row r="260" spans="1:9" ht="21">
      <c r="A260" s="163"/>
      <c r="B260" s="163"/>
      <c r="C260" s="163"/>
      <c r="D260" s="163"/>
      <c r="E260" s="163"/>
      <c r="F260" s="164"/>
      <c r="G260" s="163"/>
      <c r="H260" s="163"/>
      <c r="I260" s="163"/>
    </row>
    <row r="261" spans="1:9" ht="21">
      <c r="A261" s="163"/>
      <c r="B261" s="163"/>
      <c r="C261" s="163"/>
      <c r="D261" s="163"/>
      <c r="E261" s="163"/>
      <c r="F261" s="164"/>
      <c r="G261" s="163"/>
      <c r="H261" s="163"/>
      <c r="I261" s="163"/>
    </row>
    <row r="262" spans="1:9" ht="21">
      <c r="A262" s="163"/>
      <c r="B262" s="163"/>
      <c r="C262" s="163"/>
      <c r="D262" s="163"/>
      <c r="E262" s="163"/>
      <c r="F262" s="164"/>
      <c r="G262" s="163"/>
      <c r="H262" s="163"/>
      <c r="I262" s="163"/>
    </row>
    <row r="263" spans="1:9" ht="19.5" customHeight="1">
      <c r="A263" s="163"/>
      <c r="B263" s="163"/>
      <c r="C263" s="163"/>
      <c r="D263" s="163"/>
      <c r="E263" s="163"/>
      <c r="F263" s="164"/>
      <c r="G263" s="163"/>
      <c r="H263" s="163"/>
      <c r="I263" s="163"/>
    </row>
    <row r="264" spans="1:9" ht="21">
      <c r="A264" s="163"/>
      <c r="B264" s="163"/>
      <c r="C264" s="163"/>
      <c r="D264" s="163"/>
      <c r="E264" s="163"/>
      <c r="F264" s="164"/>
      <c r="G264" s="163"/>
      <c r="H264" s="163"/>
      <c r="I264" s="163"/>
    </row>
    <row r="265" spans="1:9" ht="21">
      <c r="A265" s="163"/>
      <c r="B265" s="163"/>
      <c r="C265" s="163"/>
      <c r="D265" s="163"/>
      <c r="E265" s="163"/>
      <c r="F265" s="164"/>
      <c r="G265" s="163"/>
      <c r="H265" s="163"/>
      <c r="I265" s="163"/>
    </row>
    <row r="266" spans="1:9" ht="21">
      <c r="A266" s="335" t="s">
        <v>865</v>
      </c>
      <c r="B266" s="335"/>
      <c r="C266" s="335"/>
      <c r="D266" s="335"/>
      <c r="E266" s="335"/>
      <c r="F266" s="335"/>
      <c r="G266" s="335"/>
      <c r="H266" s="335"/>
      <c r="I266" s="335"/>
    </row>
    <row r="267" spans="1:9" ht="21">
      <c r="A267" s="335" t="s">
        <v>1281</v>
      </c>
      <c r="B267" s="335"/>
      <c r="C267" s="335"/>
      <c r="D267" s="335"/>
      <c r="E267" s="335"/>
      <c r="F267" s="335"/>
      <c r="G267" s="335"/>
      <c r="H267" s="335"/>
      <c r="I267" s="335"/>
    </row>
    <row r="268" spans="1:9" ht="21">
      <c r="A268" s="335" t="s">
        <v>959</v>
      </c>
      <c r="B268" s="335"/>
      <c r="C268" s="335"/>
      <c r="D268" s="335"/>
      <c r="E268" s="335"/>
      <c r="F268" s="335"/>
      <c r="G268" s="335"/>
      <c r="H268" s="335"/>
      <c r="I268" s="335"/>
    </row>
    <row r="269" spans="1:9" ht="21">
      <c r="A269" s="335" t="s">
        <v>1036</v>
      </c>
      <c r="B269" s="335"/>
      <c r="C269" s="335"/>
      <c r="D269" s="335"/>
      <c r="E269" s="335"/>
      <c r="F269" s="335"/>
      <c r="G269" s="335"/>
      <c r="H269" s="335"/>
      <c r="I269" s="335"/>
    </row>
    <row r="270" spans="1:9" ht="20.25" customHeight="1">
      <c r="A270" s="335" t="s">
        <v>66</v>
      </c>
      <c r="B270" s="335"/>
      <c r="C270" s="335"/>
      <c r="D270" s="335"/>
      <c r="E270" s="335"/>
      <c r="F270" s="335"/>
      <c r="G270" s="335"/>
      <c r="H270" s="335"/>
      <c r="I270" s="335"/>
    </row>
    <row r="271" spans="1:9" ht="8.25" customHeight="1">
      <c r="A271" s="163"/>
      <c r="B271" s="163"/>
      <c r="C271" s="163"/>
      <c r="D271" s="163"/>
      <c r="E271" s="163"/>
      <c r="F271" s="164"/>
      <c r="G271" s="163"/>
      <c r="H271" s="163"/>
      <c r="I271" s="163"/>
    </row>
    <row r="272" spans="1:9" ht="21">
      <c r="A272" s="163"/>
      <c r="B272" s="163"/>
      <c r="C272" s="336" t="s">
        <v>11</v>
      </c>
      <c r="D272" s="336"/>
      <c r="E272" s="336"/>
      <c r="F272" s="336"/>
      <c r="G272" s="336"/>
      <c r="H272" s="336"/>
      <c r="I272" s="336"/>
    </row>
    <row r="273" spans="1:9" ht="21">
      <c r="A273" s="336" t="s">
        <v>12</v>
      </c>
      <c r="B273" s="336"/>
      <c r="C273" s="336"/>
      <c r="D273" s="336"/>
      <c r="E273" s="336"/>
      <c r="F273" s="336"/>
      <c r="G273" s="336"/>
      <c r="H273" s="336"/>
      <c r="I273" s="336"/>
    </row>
    <row r="274" spans="1:12" ht="21">
      <c r="A274" s="336" t="s">
        <v>13</v>
      </c>
      <c r="B274" s="336"/>
      <c r="C274" s="336"/>
      <c r="D274" s="336"/>
      <c r="E274" s="336"/>
      <c r="F274" s="336"/>
      <c r="G274" s="336"/>
      <c r="H274" s="336"/>
      <c r="I274" s="336"/>
      <c r="L274" s="8"/>
    </row>
    <row r="275" spans="1:12" ht="21">
      <c r="A275" s="336" t="s">
        <v>14</v>
      </c>
      <c r="B275" s="336"/>
      <c r="C275" s="336"/>
      <c r="D275" s="336"/>
      <c r="E275" s="336"/>
      <c r="F275" s="336"/>
      <c r="G275" s="336"/>
      <c r="H275" s="336"/>
      <c r="I275" s="336"/>
      <c r="L275" s="8"/>
    </row>
    <row r="276" spans="1:9" ht="21">
      <c r="A276" s="163"/>
      <c r="B276" s="163"/>
      <c r="C276" s="336" t="s">
        <v>15</v>
      </c>
      <c r="D276" s="336"/>
      <c r="E276" s="336"/>
      <c r="F276" s="336"/>
      <c r="G276" s="336"/>
      <c r="H276" s="336"/>
      <c r="I276" s="336"/>
    </row>
    <row r="277" spans="1:9" ht="21">
      <c r="A277" s="163"/>
      <c r="B277" s="163"/>
      <c r="C277" s="336" t="s">
        <v>16</v>
      </c>
      <c r="D277" s="336"/>
      <c r="E277" s="336"/>
      <c r="F277" s="336"/>
      <c r="G277" s="336"/>
      <c r="H277" s="336"/>
      <c r="I277" s="336"/>
    </row>
    <row r="278" spans="1:9" ht="21">
      <c r="A278" s="163"/>
      <c r="B278" s="163"/>
      <c r="C278" s="336" t="s">
        <v>17</v>
      </c>
      <c r="D278" s="336"/>
      <c r="E278" s="336"/>
      <c r="F278" s="336"/>
      <c r="G278" s="336"/>
      <c r="H278" s="336"/>
      <c r="I278" s="167">
        <f>H282+H283+H285+H286+H287+H288+H289+H291+H294</f>
        <v>22382251</v>
      </c>
    </row>
    <row r="279" spans="1:9" ht="21">
      <c r="A279" s="163" t="s">
        <v>1225</v>
      </c>
      <c r="B279" s="163"/>
      <c r="C279" s="163"/>
      <c r="D279" s="163"/>
      <c r="E279" s="163"/>
      <c r="F279" s="164"/>
      <c r="G279" s="163"/>
      <c r="H279" s="163"/>
      <c r="I279" s="163"/>
    </row>
    <row r="280" spans="1:9" ht="21">
      <c r="A280" s="163"/>
      <c r="B280" s="163"/>
      <c r="C280" s="163" t="s">
        <v>916</v>
      </c>
      <c r="D280" s="163"/>
      <c r="E280" s="163"/>
      <c r="F280" s="164"/>
      <c r="G280" s="163"/>
      <c r="H280" s="163"/>
      <c r="I280" s="163"/>
    </row>
    <row r="281" spans="1:9" ht="21">
      <c r="A281" s="163"/>
      <c r="B281" s="163"/>
      <c r="C281" s="163" t="s">
        <v>913</v>
      </c>
      <c r="D281" s="163"/>
      <c r="E281" s="163"/>
      <c r="F281" s="164"/>
      <c r="G281" s="163"/>
      <c r="H281" s="163"/>
      <c r="I281" s="163"/>
    </row>
    <row r="282" spans="1:9" ht="21">
      <c r="A282" s="163"/>
      <c r="B282" s="163"/>
      <c r="C282" s="163" t="s">
        <v>508</v>
      </c>
      <c r="D282" s="163"/>
      <c r="E282" s="163"/>
      <c r="F282" s="164"/>
      <c r="G282" s="163" t="s">
        <v>501</v>
      </c>
      <c r="H282" s="168">
        <f>'[1]บัญชีรายละเอียดงบประมาณ'!K22</f>
        <v>6573500</v>
      </c>
      <c r="I282" s="163" t="s">
        <v>44</v>
      </c>
    </row>
    <row r="283" spans="1:9" ht="21">
      <c r="A283" s="163"/>
      <c r="B283" s="163"/>
      <c r="C283" s="163" t="s">
        <v>917</v>
      </c>
      <c r="D283" s="163"/>
      <c r="E283" s="163"/>
      <c r="F283" s="164"/>
      <c r="G283" s="163" t="s">
        <v>501</v>
      </c>
      <c r="H283" s="168">
        <f>'[1]บัญชีรายละเอียดงบประมาณ'!K45</f>
        <v>50000</v>
      </c>
      <c r="I283" s="163" t="s">
        <v>44</v>
      </c>
    </row>
    <row r="284" spans="1:9" ht="21">
      <c r="A284" s="163"/>
      <c r="B284" s="163"/>
      <c r="C284" s="163" t="s">
        <v>915</v>
      </c>
      <c r="D284" s="163"/>
      <c r="E284" s="163"/>
      <c r="F284" s="164"/>
      <c r="G284" s="163"/>
      <c r="H284" s="163"/>
      <c r="I284" s="163"/>
    </row>
    <row r="285" spans="1:10" ht="21">
      <c r="A285" s="163"/>
      <c r="C285" s="1" t="s">
        <v>918</v>
      </c>
      <c r="E285" s="163"/>
      <c r="F285" s="164"/>
      <c r="G285" s="163" t="s">
        <v>501</v>
      </c>
      <c r="H285" s="168">
        <f>'[1]บัญชีรายละเอียดงบประมาณ'!K68</f>
        <v>1546480</v>
      </c>
      <c r="I285" s="163" t="s">
        <v>44</v>
      </c>
      <c r="J285" s="1" t="s">
        <v>41</v>
      </c>
    </row>
    <row r="286" spans="1:9" ht="21">
      <c r="A286" s="163"/>
      <c r="C286" s="1" t="s">
        <v>919</v>
      </c>
      <c r="E286" s="163"/>
      <c r="F286" s="164"/>
      <c r="G286" s="163" t="s">
        <v>501</v>
      </c>
      <c r="H286" s="168">
        <f>'[1]บัญชีรายละเอียดงบประมาณ'!K91</f>
        <v>777640</v>
      </c>
      <c r="I286" s="163" t="s">
        <v>44</v>
      </c>
    </row>
    <row r="287" spans="1:9" ht="21">
      <c r="A287" s="163"/>
      <c r="C287" s="1" t="s">
        <v>920</v>
      </c>
      <c r="E287" s="163"/>
      <c r="F287" s="164"/>
      <c r="G287" s="163" t="s">
        <v>501</v>
      </c>
      <c r="H287" s="168">
        <f>'[1]บัญชีรายละเอียดงบประมาณ'!K114</f>
        <v>7801687</v>
      </c>
      <c r="I287" s="163" t="s">
        <v>44</v>
      </c>
    </row>
    <row r="288" spans="1:9" ht="21">
      <c r="A288" s="163"/>
      <c r="C288" s="1" t="s">
        <v>921</v>
      </c>
      <c r="D288" s="163"/>
      <c r="E288" s="163"/>
      <c r="F288" s="164"/>
      <c r="G288" s="163" t="s">
        <v>501</v>
      </c>
      <c r="H288" s="8">
        <f>'[1]บัญชีรายละเอียดงบประมาณ'!K137</f>
        <v>110000</v>
      </c>
      <c r="I288" s="163" t="s">
        <v>44</v>
      </c>
    </row>
    <row r="289" spans="1:9" ht="21">
      <c r="A289" s="163"/>
      <c r="C289" s="1" t="s">
        <v>922</v>
      </c>
      <c r="E289" s="163"/>
      <c r="F289" s="164"/>
      <c r="G289" s="163" t="s">
        <v>501</v>
      </c>
      <c r="H289" s="168">
        <f>'[1]บัญชีรายละเอียดงบประมาณ'!K159</f>
        <v>273000</v>
      </c>
      <c r="I289" s="163" t="s">
        <v>44</v>
      </c>
    </row>
    <row r="290" spans="1:9" ht="21.75" customHeight="1">
      <c r="A290" s="163"/>
      <c r="B290" s="163"/>
      <c r="C290" s="163" t="s">
        <v>892</v>
      </c>
      <c r="D290" s="163"/>
      <c r="E290" s="163"/>
      <c r="F290" s="164"/>
      <c r="G290" s="163"/>
      <c r="H290" s="163"/>
      <c r="I290" s="163"/>
    </row>
    <row r="291" spans="1:9" ht="21">
      <c r="A291" s="163"/>
      <c r="B291" s="163"/>
      <c r="C291" s="163" t="s">
        <v>923</v>
      </c>
      <c r="D291" s="163"/>
      <c r="E291" s="163"/>
      <c r="F291" s="164"/>
      <c r="G291" s="163" t="s">
        <v>501</v>
      </c>
      <c r="H291" s="168">
        <f>'[1]บัญชีรายละเอียดงบประมาณ'!K182</f>
        <v>1581464</v>
      </c>
      <c r="I291" s="163" t="s">
        <v>44</v>
      </c>
    </row>
    <row r="292" spans="1:9" ht="18" customHeight="1">
      <c r="A292" s="163" t="s">
        <v>924</v>
      </c>
      <c r="B292" s="163"/>
      <c r="C292" s="163"/>
      <c r="D292" s="163"/>
      <c r="E292" s="163"/>
      <c r="F292" s="164"/>
      <c r="G292" s="163"/>
      <c r="H292" s="163"/>
      <c r="I292" s="163"/>
    </row>
    <row r="293" spans="1:9" ht="21">
      <c r="A293" s="163"/>
      <c r="B293" s="163"/>
      <c r="C293" s="163" t="s">
        <v>925</v>
      </c>
      <c r="D293" s="163"/>
      <c r="E293" s="163"/>
      <c r="F293" s="164"/>
      <c r="G293" s="163"/>
      <c r="H293" s="163"/>
      <c r="I293" s="163"/>
    </row>
    <row r="294" spans="1:9" ht="21">
      <c r="A294" s="163"/>
      <c r="B294" s="163"/>
      <c r="C294" s="163" t="s">
        <v>516</v>
      </c>
      <c r="D294" s="163"/>
      <c r="E294" s="163"/>
      <c r="F294" s="164"/>
      <c r="G294" s="163" t="s">
        <v>501</v>
      </c>
      <c r="H294" s="165">
        <f>'[1]บัญชีรายละเอียดงบประมาณ'!K206</f>
        <v>3668480</v>
      </c>
      <c r="I294" s="163" t="s">
        <v>44</v>
      </c>
    </row>
    <row r="295" spans="1:9" ht="21">
      <c r="A295" s="163"/>
      <c r="B295" s="163"/>
      <c r="C295" s="336" t="s">
        <v>926</v>
      </c>
      <c r="D295" s="336"/>
      <c r="E295" s="336"/>
      <c r="F295" s="336"/>
      <c r="G295" s="336"/>
      <c r="H295" s="336"/>
      <c r="I295" s="336"/>
    </row>
    <row r="296" spans="1:9" ht="21">
      <c r="A296" s="336" t="s">
        <v>927</v>
      </c>
      <c r="B296" s="336"/>
      <c r="C296" s="336"/>
      <c r="D296" s="336"/>
      <c r="E296" s="336"/>
      <c r="F296" s="336"/>
      <c r="G296" s="336"/>
      <c r="H296" s="336"/>
      <c r="I296" s="336"/>
    </row>
    <row r="297" spans="1:9" ht="21">
      <c r="A297" s="163"/>
      <c r="B297" s="163"/>
      <c r="C297" s="336" t="s">
        <v>928</v>
      </c>
      <c r="D297" s="336"/>
      <c r="E297" s="336"/>
      <c r="F297" s="336"/>
      <c r="G297" s="336"/>
      <c r="H297" s="336"/>
      <c r="I297" s="336"/>
    </row>
    <row r="298" spans="1:9" ht="15.75" customHeight="1">
      <c r="A298" s="163"/>
      <c r="B298" s="163"/>
      <c r="C298" s="163"/>
      <c r="D298" s="163"/>
      <c r="E298" s="163"/>
      <c r="F298" s="164"/>
      <c r="G298" s="163"/>
      <c r="H298" s="163"/>
      <c r="I298" s="163"/>
    </row>
    <row r="299" spans="1:9" ht="21">
      <c r="A299" s="335" t="s">
        <v>929</v>
      </c>
      <c r="B299" s="335"/>
      <c r="C299" s="335"/>
      <c r="D299" s="335"/>
      <c r="E299" s="335"/>
      <c r="F299" s="335"/>
      <c r="G299" s="335"/>
      <c r="H299" s="335"/>
      <c r="I299" s="335"/>
    </row>
    <row r="300" spans="1:9" ht="21.75" customHeight="1">
      <c r="A300" s="335" t="s">
        <v>930</v>
      </c>
      <c r="B300" s="335"/>
      <c r="C300" s="335"/>
      <c r="D300" s="335"/>
      <c r="E300" s="335"/>
      <c r="F300" s="335"/>
      <c r="G300" s="335"/>
      <c r="H300" s="335"/>
      <c r="I300" s="335"/>
    </row>
    <row r="301" spans="1:9" ht="21">
      <c r="A301" s="335" t="s">
        <v>931</v>
      </c>
      <c r="B301" s="335"/>
      <c r="C301" s="335"/>
      <c r="D301" s="335"/>
      <c r="E301" s="335"/>
      <c r="F301" s="335"/>
      <c r="G301" s="335"/>
      <c r="H301" s="335"/>
      <c r="I301" s="335"/>
    </row>
    <row r="302" spans="1:9" ht="21.75" customHeight="1">
      <c r="A302" s="336" t="s">
        <v>929</v>
      </c>
      <c r="B302" s="336"/>
      <c r="C302" s="336"/>
      <c r="D302" s="336"/>
      <c r="E302" s="163"/>
      <c r="F302" s="164"/>
      <c r="G302" s="163"/>
      <c r="H302" s="163"/>
      <c r="I302" s="163"/>
    </row>
    <row r="303" spans="1:9" ht="21.75" customHeight="1">
      <c r="A303" s="336" t="s">
        <v>932</v>
      </c>
      <c r="B303" s="336"/>
      <c r="C303" s="336"/>
      <c r="D303" s="336"/>
      <c r="E303" s="3"/>
      <c r="F303" s="160"/>
      <c r="G303" s="3"/>
      <c r="H303" s="3"/>
      <c r="I303" s="3"/>
    </row>
    <row r="304" spans="1:9" ht="21">
      <c r="A304" s="336" t="s">
        <v>933</v>
      </c>
      <c r="B304" s="336"/>
      <c r="C304" s="336"/>
      <c r="D304" s="336"/>
      <c r="E304" s="3"/>
      <c r="F304" s="160"/>
      <c r="G304" s="3"/>
      <c r="H304" s="3"/>
      <c r="I304" s="3"/>
    </row>
    <row r="305" spans="1:9" ht="21">
      <c r="A305" s="335" t="s">
        <v>934</v>
      </c>
      <c r="B305" s="335"/>
      <c r="C305" s="335"/>
      <c r="D305" s="335"/>
      <c r="E305" s="335"/>
      <c r="F305" s="335"/>
      <c r="G305" s="335"/>
      <c r="H305" s="335"/>
      <c r="I305" s="335"/>
    </row>
    <row r="307" spans="1:9" ht="21">
      <c r="A307" s="163"/>
      <c r="B307" s="163"/>
      <c r="C307" s="163"/>
      <c r="D307" s="163"/>
      <c r="E307" s="163"/>
      <c r="F307" s="164"/>
      <c r="G307" s="163"/>
      <c r="H307" s="163"/>
      <c r="I307" s="163"/>
    </row>
    <row r="308" spans="1:9" ht="31.5" customHeight="1">
      <c r="A308" s="321" t="s">
        <v>842</v>
      </c>
      <c r="B308" s="321"/>
      <c r="C308" s="321"/>
      <c r="D308" s="321"/>
      <c r="E308" s="321"/>
      <c r="F308" s="321"/>
      <c r="G308" s="321"/>
      <c r="H308" s="321"/>
      <c r="I308" s="321"/>
    </row>
    <row r="309" spans="1:9" ht="26.25" customHeight="1">
      <c r="A309" s="163"/>
      <c r="B309" s="163"/>
      <c r="C309" s="163"/>
      <c r="D309" s="163"/>
      <c r="E309" s="163"/>
      <c r="F309" s="164"/>
      <c r="G309" s="163"/>
      <c r="H309" s="163"/>
      <c r="I309" s="163"/>
    </row>
    <row r="310" spans="1:9" ht="25.5" customHeight="1">
      <c r="A310" s="321" t="s">
        <v>509</v>
      </c>
      <c r="B310" s="321"/>
      <c r="C310" s="321"/>
      <c r="D310" s="321"/>
      <c r="E310" s="321"/>
      <c r="F310" s="321"/>
      <c r="G310" s="321"/>
      <c r="H310" s="321"/>
      <c r="I310" s="321"/>
    </row>
    <row r="311" spans="1:9" ht="27" customHeight="1">
      <c r="A311" s="321" t="s">
        <v>935</v>
      </c>
      <c r="B311" s="321"/>
      <c r="C311" s="321"/>
      <c r="D311" s="321"/>
      <c r="E311" s="321"/>
      <c r="F311" s="321"/>
      <c r="G311" s="321"/>
      <c r="H311" s="321"/>
      <c r="I311" s="321"/>
    </row>
    <row r="312" spans="1:9" ht="21">
      <c r="A312" s="163"/>
      <c r="B312" s="163"/>
      <c r="C312" s="163"/>
      <c r="D312" s="163"/>
      <c r="E312" s="163"/>
      <c r="F312" s="164"/>
      <c r="G312" s="163"/>
      <c r="H312" s="163"/>
      <c r="I312" s="163"/>
    </row>
    <row r="313" spans="1:9" ht="21">
      <c r="A313" s="163"/>
      <c r="B313" s="163"/>
      <c r="C313" s="163"/>
      <c r="D313" s="163"/>
      <c r="E313" s="163"/>
      <c r="F313" s="164"/>
      <c r="G313" s="163"/>
      <c r="H313" s="163"/>
      <c r="I313" s="163"/>
    </row>
    <row r="314" spans="1:9" ht="29.25">
      <c r="A314" s="321" t="s">
        <v>936</v>
      </c>
      <c r="B314" s="321"/>
      <c r="C314" s="321"/>
      <c r="D314" s="321"/>
      <c r="E314" s="321"/>
      <c r="F314" s="321"/>
      <c r="G314" s="321"/>
      <c r="H314" s="321"/>
      <c r="I314" s="321"/>
    </row>
    <row r="315" spans="1:9" ht="29.25">
      <c r="A315" s="321" t="s">
        <v>300</v>
      </c>
      <c r="B315" s="321"/>
      <c r="C315" s="321"/>
      <c r="D315" s="321"/>
      <c r="E315" s="321"/>
      <c r="F315" s="321"/>
      <c r="G315" s="321"/>
      <c r="H315" s="321"/>
      <c r="I315" s="321"/>
    </row>
    <row r="316" spans="1:9" ht="28.5" customHeight="1">
      <c r="A316" s="321" t="s">
        <v>66</v>
      </c>
      <c r="B316" s="321"/>
      <c r="C316" s="321"/>
      <c r="D316" s="321"/>
      <c r="E316" s="321"/>
      <c r="F316" s="321"/>
      <c r="G316" s="321"/>
      <c r="H316" s="321"/>
      <c r="I316" s="321"/>
    </row>
    <row r="317" spans="1:9" ht="21">
      <c r="A317" s="163"/>
      <c r="B317" s="163"/>
      <c r="C317" s="163"/>
      <c r="D317" s="163"/>
      <c r="E317" s="163"/>
      <c r="F317" s="164"/>
      <c r="G317" s="163"/>
      <c r="H317" s="163"/>
      <c r="I317" s="163"/>
    </row>
    <row r="318" spans="1:9" ht="21">
      <c r="A318" s="163"/>
      <c r="B318" s="163"/>
      <c r="C318" s="163"/>
      <c r="D318" s="163"/>
      <c r="E318" s="163"/>
      <c r="F318" s="164"/>
      <c r="G318" s="163"/>
      <c r="H318" s="163"/>
      <c r="I318" s="163"/>
    </row>
    <row r="319" spans="1:9" ht="29.25">
      <c r="A319" s="169"/>
      <c r="B319" s="169"/>
      <c r="C319" s="169" t="s">
        <v>843</v>
      </c>
      <c r="D319" s="163"/>
      <c r="E319" s="163"/>
      <c r="F319" s="164"/>
      <c r="G319" s="163"/>
      <c r="H319" s="163"/>
      <c r="I319" s="163"/>
    </row>
    <row r="320" spans="1:9" ht="29.25">
      <c r="A320" s="169"/>
      <c r="B320" s="169"/>
      <c r="C320" s="169" t="s">
        <v>4</v>
      </c>
      <c r="D320" s="163"/>
      <c r="E320" s="163"/>
      <c r="F320" s="164"/>
      <c r="G320" s="163"/>
      <c r="H320" s="163"/>
      <c r="I320" s="163"/>
    </row>
    <row r="321" spans="1:9" ht="26.25" customHeight="1">
      <c r="A321" s="169"/>
      <c r="B321" s="169"/>
      <c r="C321" s="169" t="s">
        <v>937</v>
      </c>
      <c r="D321" s="163"/>
      <c r="E321" s="163"/>
      <c r="F321" s="164"/>
      <c r="G321" s="163"/>
      <c r="H321" s="163"/>
      <c r="I321" s="163"/>
    </row>
    <row r="322" spans="1:9" ht="21">
      <c r="A322" s="163"/>
      <c r="B322" s="163"/>
      <c r="C322" s="163"/>
      <c r="D322" s="163"/>
      <c r="E322" s="163"/>
      <c r="F322" s="164"/>
      <c r="G322" s="163"/>
      <c r="H322" s="163"/>
      <c r="I322" s="163"/>
    </row>
    <row r="323" spans="1:9" ht="21">
      <c r="A323" s="163"/>
      <c r="B323" s="163"/>
      <c r="C323" s="163"/>
      <c r="D323" s="163"/>
      <c r="E323" s="163"/>
      <c r="F323" s="164"/>
      <c r="G323" s="163"/>
      <c r="H323" s="163"/>
      <c r="I323" s="163"/>
    </row>
    <row r="324" spans="1:9" ht="21">
      <c r="A324" s="163"/>
      <c r="B324" s="163"/>
      <c r="C324" s="163"/>
      <c r="D324" s="163"/>
      <c r="E324" s="163"/>
      <c r="F324" s="164"/>
      <c r="G324" s="163"/>
      <c r="H324" s="163"/>
      <c r="I324" s="163"/>
    </row>
    <row r="325" spans="1:9" ht="21">
      <c r="A325" s="163"/>
      <c r="B325" s="163"/>
      <c r="C325" s="163"/>
      <c r="D325" s="163"/>
      <c r="E325" s="163"/>
      <c r="F325" s="164"/>
      <c r="G325" s="163"/>
      <c r="H325" s="163"/>
      <c r="I325" s="163"/>
    </row>
    <row r="326" spans="1:9" ht="21">
      <c r="A326" s="163"/>
      <c r="B326" s="163"/>
      <c r="C326" s="163"/>
      <c r="D326" s="163"/>
      <c r="E326" s="163"/>
      <c r="F326" s="164"/>
      <c r="G326" s="163"/>
      <c r="H326" s="163"/>
      <c r="I326" s="163"/>
    </row>
    <row r="327" spans="1:9" ht="21">
      <c r="A327" s="163"/>
      <c r="B327" s="163"/>
      <c r="C327" s="163"/>
      <c r="D327" s="163"/>
      <c r="E327" s="163"/>
      <c r="F327" s="164"/>
      <c r="G327" s="163"/>
      <c r="H327" s="163"/>
      <c r="I327" s="163"/>
    </row>
    <row r="328" spans="1:9" ht="21">
      <c r="A328" s="163"/>
      <c r="B328" s="163"/>
      <c r="C328" s="163"/>
      <c r="D328" s="163"/>
      <c r="E328" s="163"/>
      <c r="F328" s="164"/>
      <c r="G328" s="163"/>
      <c r="H328" s="163"/>
      <c r="I328" s="163"/>
    </row>
    <row r="329" spans="1:9" ht="21">
      <c r="A329" s="163"/>
      <c r="B329" s="163"/>
      <c r="C329" s="163"/>
      <c r="D329" s="163"/>
      <c r="E329" s="163"/>
      <c r="F329" s="164"/>
      <c r="G329" s="163"/>
      <c r="H329" s="163"/>
      <c r="I329" s="163"/>
    </row>
    <row r="330" spans="1:9" ht="21">
      <c r="A330" s="163"/>
      <c r="B330" s="163"/>
      <c r="C330" s="163"/>
      <c r="D330" s="163"/>
      <c r="E330" s="163"/>
      <c r="F330" s="164"/>
      <c r="G330" s="163"/>
      <c r="H330" s="163"/>
      <c r="I330" s="163"/>
    </row>
    <row r="331" spans="1:9" ht="21">
      <c r="A331" s="163"/>
      <c r="B331" s="163"/>
      <c r="C331" s="163"/>
      <c r="D331" s="163"/>
      <c r="E331" s="163"/>
      <c r="F331" s="164"/>
      <c r="G331" s="163"/>
      <c r="H331" s="163"/>
      <c r="I331" s="163"/>
    </row>
    <row r="332" spans="1:9" ht="21">
      <c r="A332" s="163"/>
      <c r="B332" s="163"/>
      <c r="C332" s="163"/>
      <c r="D332" s="163"/>
      <c r="E332" s="163"/>
      <c r="F332" s="164"/>
      <c r="G332" s="163"/>
      <c r="H332" s="163"/>
      <c r="I332" s="163"/>
    </row>
    <row r="333" spans="1:9" ht="21">
      <c r="A333" s="163"/>
      <c r="B333" s="163"/>
      <c r="C333" s="163"/>
      <c r="D333" s="163"/>
      <c r="E333" s="163"/>
      <c r="F333" s="164"/>
      <c r="G333" s="163"/>
      <c r="H333" s="163"/>
      <c r="I333" s="163"/>
    </row>
    <row r="334" spans="1:9" ht="21">
      <c r="A334" s="163"/>
      <c r="B334" s="163"/>
      <c r="C334" s="163"/>
      <c r="D334" s="163"/>
      <c r="E334" s="163"/>
      <c r="F334" s="164"/>
      <c r="G334" s="163"/>
      <c r="H334" s="163"/>
      <c r="I334" s="163"/>
    </row>
    <row r="335" spans="1:9" ht="21">
      <c r="A335" s="163"/>
      <c r="B335" s="163"/>
      <c r="C335" s="163"/>
      <c r="D335" s="163"/>
      <c r="E335" s="163"/>
      <c r="F335" s="164"/>
      <c r="G335" s="163"/>
      <c r="H335" s="163"/>
      <c r="I335" s="163"/>
    </row>
    <row r="336" spans="1:9" ht="21">
      <c r="A336" s="163"/>
      <c r="B336" s="163"/>
      <c r="C336" s="163"/>
      <c r="D336" s="163"/>
      <c r="E336" s="163"/>
      <c r="F336" s="164"/>
      <c r="G336" s="163"/>
      <c r="H336" s="163"/>
      <c r="I336" s="163"/>
    </row>
    <row r="337" spans="1:9" ht="21">
      <c r="A337" s="163"/>
      <c r="B337" s="163"/>
      <c r="C337" s="163"/>
      <c r="D337" s="163"/>
      <c r="E337" s="163"/>
      <c r="F337" s="164"/>
      <c r="G337" s="163"/>
      <c r="H337" s="163"/>
      <c r="I337" s="163"/>
    </row>
    <row r="338" spans="1:9" ht="21">
      <c r="A338" s="163"/>
      <c r="B338" s="163"/>
      <c r="C338" s="163"/>
      <c r="D338" s="163"/>
      <c r="E338" s="163"/>
      <c r="F338" s="164"/>
      <c r="G338" s="163"/>
      <c r="H338" s="163"/>
      <c r="I338" s="163"/>
    </row>
    <row r="339" spans="1:9" ht="21">
      <c r="A339" s="335" t="s">
        <v>938</v>
      </c>
      <c r="B339" s="335"/>
      <c r="C339" s="335"/>
      <c r="D339" s="335"/>
      <c r="E339" s="335"/>
      <c r="F339" s="335"/>
      <c r="G339" s="335"/>
      <c r="H339" s="335"/>
      <c r="I339" s="335"/>
    </row>
    <row r="340" spans="1:9" ht="21">
      <c r="A340" s="335" t="s">
        <v>65</v>
      </c>
      <c r="B340" s="335"/>
      <c r="C340" s="335"/>
      <c r="D340" s="335"/>
      <c r="E340" s="335"/>
      <c r="F340" s="335"/>
      <c r="G340" s="335"/>
      <c r="H340" s="335"/>
      <c r="I340" s="335"/>
    </row>
    <row r="341" spans="1:9" ht="21">
      <c r="A341" s="335" t="s">
        <v>935</v>
      </c>
      <c r="B341" s="335"/>
      <c r="C341" s="335"/>
      <c r="D341" s="335"/>
      <c r="E341" s="335"/>
      <c r="F341" s="335"/>
      <c r="G341" s="335"/>
      <c r="H341" s="335"/>
      <c r="I341" s="335"/>
    </row>
    <row r="342" spans="1:9" ht="21">
      <c r="A342" s="335" t="s">
        <v>300</v>
      </c>
      <c r="B342" s="335"/>
      <c r="C342" s="335"/>
      <c r="D342" s="335"/>
      <c r="E342" s="335"/>
      <c r="F342" s="335"/>
      <c r="G342" s="335"/>
      <c r="H342" s="335"/>
      <c r="I342" s="335"/>
    </row>
    <row r="343" spans="1:9" ht="21">
      <c r="A343" s="335" t="s">
        <v>66</v>
      </c>
      <c r="B343" s="335"/>
      <c r="C343" s="335"/>
      <c r="D343" s="335"/>
      <c r="E343" s="335"/>
      <c r="F343" s="335"/>
      <c r="G343" s="335"/>
      <c r="H343" s="335"/>
      <c r="I343" s="335"/>
    </row>
    <row r="344" spans="1:5" ht="21">
      <c r="A344" s="1" t="s">
        <v>2</v>
      </c>
      <c r="D344" s="166">
        <f>D346+F366+F390</f>
        <v>16000000</v>
      </c>
      <c r="E344" s="1" t="s">
        <v>44</v>
      </c>
    </row>
    <row r="345" ht="21">
      <c r="A345" s="1" t="s">
        <v>1226</v>
      </c>
    </row>
    <row r="346" spans="1:5" ht="21">
      <c r="A346" s="1" t="s">
        <v>67</v>
      </c>
      <c r="D346" s="171">
        <f>E347+E348+E350+F351+E353+E355+E356+E357+F359+E361+E362+F363</f>
        <v>15230400</v>
      </c>
      <c r="E346" s="1" t="s">
        <v>60</v>
      </c>
    </row>
    <row r="347" spans="2:9" ht="21">
      <c r="B347" s="1" t="s">
        <v>68</v>
      </c>
      <c r="D347" s="172" t="s">
        <v>69</v>
      </c>
      <c r="E347" s="166">
        <v>15000</v>
      </c>
      <c r="F347" s="334" t="s">
        <v>70</v>
      </c>
      <c r="G347" s="334"/>
      <c r="H347" s="334"/>
      <c r="I347" s="334"/>
    </row>
    <row r="348" spans="2:9" ht="21">
      <c r="B348" s="1" t="s">
        <v>72</v>
      </c>
      <c r="E348" s="166">
        <v>550000</v>
      </c>
      <c r="F348" s="334" t="s">
        <v>965</v>
      </c>
      <c r="G348" s="334"/>
      <c r="H348" s="334"/>
      <c r="I348" s="334"/>
    </row>
    <row r="349" spans="1:5" ht="21">
      <c r="A349" s="1" t="s">
        <v>71</v>
      </c>
      <c r="E349" s="166"/>
    </row>
    <row r="350" spans="2:9" ht="21">
      <c r="B350" s="1" t="s">
        <v>1228</v>
      </c>
      <c r="D350" s="172" t="s">
        <v>69</v>
      </c>
      <c r="E350" s="166">
        <v>15000</v>
      </c>
      <c r="F350" s="334" t="s">
        <v>70</v>
      </c>
      <c r="G350" s="334"/>
      <c r="H350" s="334"/>
      <c r="I350" s="334"/>
    </row>
    <row r="351" spans="2:9" ht="21">
      <c r="B351" s="1" t="s">
        <v>73</v>
      </c>
      <c r="F351" s="170">
        <v>200000</v>
      </c>
      <c r="G351" s="334" t="s">
        <v>966</v>
      </c>
      <c r="H351" s="334"/>
      <c r="I351" s="334"/>
    </row>
    <row r="352" spans="1:9" ht="21">
      <c r="A352" s="334" t="s">
        <v>202</v>
      </c>
      <c r="B352" s="334"/>
      <c r="C352" s="334"/>
      <c r="D352" s="334"/>
      <c r="E352" s="334"/>
      <c r="F352" s="334"/>
      <c r="G352" s="334"/>
      <c r="H352" s="334"/>
      <c r="I352" s="334"/>
    </row>
    <row r="353" spans="2:9" ht="21">
      <c r="B353" s="1" t="s">
        <v>74</v>
      </c>
      <c r="D353" s="172" t="s">
        <v>69</v>
      </c>
      <c r="E353" s="166">
        <v>5000000</v>
      </c>
      <c r="F353" s="334" t="s">
        <v>965</v>
      </c>
      <c r="G353" s="334"/>
      <c r="H353" s="334"/>
      <c r="I353" s="334"/>
    </row>
    <row r="354" spans="1:4" ht="21">
      <c r="A354" s="1" t="s">
        <v>76</v>
      </c>
      <c r="D354" s="172"/>
    </row>
    <row r="355" spans="2:9" ht="21">
      <c r="B355" s="1" t="s">
        <v>75</v>
      </c>
      <c r="D355" s="172" t="s">
        <v>69</v>
      </c>
      <c r="E355" s="166">
        <v>50000</v>
      </c>
      <c r="F355" s="334" t="s">
        <v>70</v>
      </c>
      <c r="G355" s="334"/>
      <c r="H355" s="334"/>
      <c r="I355" s="334"/>
    </row>
    <row r="356" spans="2:9" ht="21">
      <c r="B356" s="1" t="s">
        <v>1229</v>
      </c>
      <c r="D356" s="172" t="s">
        <v>69</v>
      </c>
      <c r="E356" s="166">
        <v>800000</v>
      </c>
      <c r="F356" s="334" t="s">
        <v>70</v>
      </c>
      <c r="G356" s="334"/>
      <c r="H356" s="334"/>
      <c r="I356" s="334"/>
    </row>
    <row r="357" spans="2:9" ht="21">
      <c r="B357" s="1" t="s">
        <v>432</v>
      </c>
      <c r="D357" s="172" t="s">
        <v>69</v>
      </c>
      <c r="E357" s="166">
        <v>3500000</v>
      </c>
      <c r="F357" s="334" t="s">
        <v>965</v>
      </c>
      <c r="G357" s="334"/>
      <c r="H357" s="334"/>
      <c r="I357" s="334"/>
    </row>
    <row r="358" spans="1:9" ht="21">
      <c r="A358" s="334" t="s">
        <v>76</v>
      </c>
      <c r="B358" s="334"/>
      <c r="C358" s="334"/>
      <c r="D358" s="334"/>
      <c r="E358" s="334"/>
      <c r="F358" s="334"/>
      <c r="G358" s="334"/>
      <c r="H358" s="334"/>
      <c r="I358" s="334"/>
    </row>
    <row r="359" spans="2:9" ht="21">
      <c r="B359" s="1" t="s">
        <v>672</v>
      </c>
      <c r="E359" s="172" t="s">
        <v>69</v>
      </c>
      <c r="F359" s="170">
        <v>400</v>
      </c>
      <c r="G359" s="334" t="s">
        <v>215</v>
      </c>
      <c r="H359" s="334"/>
      <c r="I359" s="334"/>
    </row>
    <row r="360" spans="1:9" ht="21">
      <c r="A360" s="334" t="s">
        <v>203</v>
      </c>
      <c r="B360" s="334"/>
      <c r="C360" s="334"/>
      <c r="D360" s="334"/>
      <c r="E360" s="334"/>
      <c r="F360" s="334"/>
      <c r="G360" s="334"/>
      <c r="H360" s="334"/>
      <c r="I360" s="334"/>
    </row>
    <row r="361" spans="2:9" ht="21">
      <c r="B361" s="1" t="s">
        <v>673</v>
      </c>
      <c r="D361" s="172" t="s">
        <v>69</v>
      </c>
      <c r="E361" s="166">
        <v>50000</v>
      </c>
      <c r="F361" s="334" t="s">
        <v>204</v>
      </c>
      <c r="G361" s="334"/>
      <c r="H361" s="334"/>
      <c r="I361" s="334"/>
    </row>
    <row r="362" spans="2:9" ht="21">
      <c r="B362" s="1" t="s">
        <v>674</v>
      </c>
      <c r="E362" s="166">
        <v>50000</v>
      </c>
      <c r="F362" s="334" t="s">
        <v>204</v>
      </c>
      <c r="G362" s="334"/>
      <c r="H362" s="334"/>
      <c r="I362" s="334"/>
    </row>
    <row r="363" spans="2:9" ht="21">
      <c r="B363" s="1" t="s">
        <v>675</v>
      </c>
      <c r="F363" s="170">
        <v>5000000</v>
      </c>
      <c r="G363" s="334" t="s">
        <v>966</v>
      </c>
      <c r="H363" s="334"/>
      <c r="I363" s="334"/>
    </row>
    <row r="364" spans="1:9" ht="21">
      <c r="A364" s="334" t="s">
        <v>205</v>
      </c>
      <c r="B364" s="334"/>
      <c r="C364" s="334"/>
      <c r="D364" s="334"/>
      <c r="E364" s="334"/>
      <c r="F364" s="334"/>
      <c r="G364" s="334"/>
      <c r="H364" s="334"/>
      <c r="I364" s="334"/>
    </row>
    <row r="365" ht="21">
      <c r="A365" s="1" t="s">
        <v>433</v>
      </c>
    </row>
    <row r="366" spans="1:8" ht="21">
      <c r="A366" s="1" t="s">
        <v>434</v>
      </c>
      <c r="E366" s="1" t="s">
        <v>1</v>
      </c>
      <c r="F366" s="170">
        <f>G367+G369+G371+G373+G378+G380+G382+G384+G386+G388</f>
        <v>433600</v>
      </c>
      <c r="G366" s="1" t="s">
        <v>44</v>
      </c>
      <c r="H366" s="1" t="s">
        <v>624</v>
      </c>
    </row>
    <row r="367" spans="2:9" ht="21">
      <c r="B367" s="1" t="s">
        <v>436</v>
      </c>
      <c r="F367" s="170" t="s">
        <v>69</v>
      </c>
      <c r="G367" s="1">
        <v>500</v>
      </c>
      <c r="H367" s="334" t="s">
        <v>207</v>
      </c>
      <c r="I367" s="334"/>
    </row>
    <row r="368" spans="1:9" ht="21">
      <c r="A368" s="334" t="s">
        <v>208</v>
      </c>
      <c r="B368" s="334"/>
      <c r="C368" s="334"/>
      <c r="D368" s="334"/>
      <c r="E368" s="334"/>
      <c r="F368" s="334"/>
      <c r="G368" s="334"/>
      <c r="H368" s="334"/>
      <c r="I368" s="334"/>
    </row>
    <row r="369" spans="2:9" ht="21">
      <c r="B369" s="1" t="s">
        <v>206</v>
      </c>
      <c r="F369" s="170" t="s">
        <v>69</v>
      </c>
      <c r="G369" s="1">
        <v>100</v>
      </c>
      <c r="H369" s="334" t="s">
        <v>207</v>
      </c>
      <c r="I369" s="334"/>
    </row>
    <row r="370" spans="1:9" ht="21">
      <c r="A370" s="334" t="s">
        <v>208</v>
      </c>
      <c r="B370" s="334"/>
      <c r="C370" s="334"/>
      <c r="D370" s="334"/>
      <c r="E370" s="334"/>
      <c r="F370" s="334"/>
      <c r="G370" s="334"/>
      <c r="H370" s="334"/>
      <c r="I370" s="334"/>
    </row>
    <row r="371" spans="2:9" ht="21">
      <c r="B371" s="1" t="s">
        <v>437</v>
      </c>
      <c r="F371" s="170" t="s">
        <v>69</v>
      </c>
      <c r="G371" s="166">
        <v>50000</v>
      </c>
      <c r="H371" s="334" t="s">
        <v>207</v>
      </c>
      <c r="I371" s="334"/>
    </row>
    <row r="372" spans="1:9" ht="21">
      <c r="A372" s="334" t="s">
        <v>208</v>
      </c>
      <c r="B372" s="334"/>
      <c r="C372" s="334"/>
      <c r="D372" s="334"/>
      <c r="E372" s="334"/>
      <c r="F372" s="334"/>
      <c r="G372" s="334"/>
      <c r="H372" s="334"/>
      <c r="I372" s="334"/>
    </row>
    <row r="373" spans="2:9" ht="21">
      <c r="B373" s="1" t="s">
        <v>939</v>
      </c>
      <c r="F373" s="170" t="s">
        <v>69</v>
      </c>
      <c r="G373" s="166">
        <v>1000</v>
      </c>
      <c r="H373" s="334" t="s">
        <v>207</v>
      </c>
      <c r="I373" s="334"/>
    </row>
    <row r="374" spans="1:9" ht="21">
      <c r="A374" s="334" t="s">
        <v>208</v>
      </c>
      <c r="B374" s="334"/>
      <c r="C374" s="334"/>
      <c r="D374" s="334"/>
      <c r="E374" s="334"/>
      <c r="F374" s="334"/>
      <c r="G374" s="334"/>
      <c r="H374" s="334"/>
      <c r="I374" s="334"/>
    </row>
    <row r="375" ht="21">
      <c r="F375" s="1"/>
    </row>
    <row r="376" ht="21">
      <c r="F376" s="1"/>
    </row>
    <row r="377" spans="1:9" ht="21">
      <c r="A377" s="335" t="s">
        <v>940</v>
      </c>
      <c r="B377" s="335"/>
      <c r="C377" s="335"/>
      <c r="D377" s="335"/>
      <c r="E377" s="335"/>
      <c r="F377" s="335"/>
      <c r="G377" s="335"/>
      <c r="H377" s="335"/>
      <c r="I377" s="335"/>
    </row>
    <row r="378" spans="2:8" ht="21">
      <c r="B378" s="1" t="s">
        <v>941</v>
      </c>
      <c r="F378" s="170" t="s">
        <v>69</v>
      </c>
      <c r="G378" s="166">
        <v>350000</v>
      </c>
      <c r="H378" s="1" t="s">
        <v>207</v>
      </c>
    </row>
    <row r="379" spans="1:7" ht="21">
      <c r="A379" s="1" t="s">
        <v>209</v>
      </c>
      <c r="G379" s="166"/>
    </row>
    <row r="380" spans="2:9" ht="21">
      <c r="B380" s="1" t="s">
        <v>942</v>
      </c>
      <c r="F380" s="170" t="s">
        <v>69</v>
      </c>
      <c r="G380" s="166">
        <v>1000</v>
      </c>
      <c r="H380" s="334" t="s">
        <v>207</v>
      </c>
      <c r="I380" s="334"/>
    </row>
    <row r="381" ht="21">
      <c r="A381" s="1" t="s">
        <v>210</v>
      </c>
    </row>
    <row r="382" spans="2:9" ht="21">
      <c r="B382" s="334" t="s">
        <v>943</v>
      </c>
      <c r="C382" s="334"/>
      <c r="D382" s="334"/>
      <c r="E382" s="334"/>
      <c r="F382" s="170" t="s">
        <v>69</v>
      </c>
      <c r="G382" s="166">
        <v>1000</v>
      </c>
      <c r="H382" s="334" t="s">
        <v>207</v>
      </c>
      <c r="I382" s="334"/>
    </row>
    <row r="383" ht="21">
      <c r="A383" s="1" t="s">
        <v>209</v>
      </c>
    </row>
    <row r="384" spans="2:9" ht="21">
      <c r="B384" s="1" t="s">
        <v>475</v>
      </c>
      <c r="F384" s="170" t="s">
        <v>69</v>
      </c>
      <c r="G384" s="166">
        <v>10000</v>
      </c>
      <c r="H384" s="334" t="s">
        <v>207</v>
      </c>
      <c r="I384" s="334"/>
    </row>
    <row r="385" spans="1:7" ht="21">
      <c r="A385" s="1" t="s">
        <v>210</v>
      </c>
      <c r="G385" s="166"/>
    </row>
    <row r="386" spans="2:9" ht="21">
      <c r="B386" s="1" t="s">
        <v>476</v>
      </c>
      <c r="F386" s="170" t="s">
        <v>69</v>
      </c>
      <c r="G386" s="166">
        <v>10000</v>
      </c>
      <c r="H386" s="334" t="s">
        <v>207</v>
      </c>
      <c r="I386" s="334"/>
    </row>
    <row r="387" spans="1:7" ht="21">
      <c r="A387" s="1" t="s">
        <v>209</v>
      </c>
      <c r="G387" s="166"/>
    </row>
    <row r="388" spans="2:9" ht="21">
      <c r="B388" s="1" t="s">
        <v>477</v>
      </c>
      <c r="F388" s="170" t="s">
        <v>69</v>
      </c>
      <c r="G388" s="166">
        <v>10000</v>
      </c>
      <c r="H388" s="334" t="s">
        <v>207</v>
      </c>
      <c r="I388" s="334"/>
    </row>
    <row r="389" ht="21">
      <c r="A389" s="1" t="s">
        <v>209</v>
      </c>
    </row>
    <row r="390" spans="1:8" ht="21">
      <c r="A390" s="1" t="s">
        <v>903</v>
      </c>
      <c r="E390" s="1" t="s">
        <v>1</v>
      </c>
      <c r="F390" s="170">
        <f>SUM(F391:F397)</f>
        <v>336000</v>
      </c>
      <c r="G390" s="1" t="s">
        <v>44</v>
      </c>
      <c r="H390" s="1" t="s">
        <v>624</v>
      </c>
    </row>
    <row r="391" spans="2:7" ht="21">
      <c r="B391" s="1" t="s">
        <v>904</v>
      </c>
      <c r="E391" s="1" t="s">
        <v>69</v>
      </c>
      <c r="F391" s="170">
        <v>30000</v>
      </c>
      <c r="G391" s="1" t="s">
        <v>70</v>
      </c>
    </row>
    <row r="392" ht="21">
      <c r="A392" s="1" t="s">
        <v>905</v>
      </c>
    </row>
    <row r="393" spans="2:7" ht="21">
      <c r="B393" s="1" t="s">
        <v>906</v>
      </c>
      <c r="E393" s="1" t="s">
        <v>69</v>
      </c>
      <c r="F393" s="170">
        <v>300000</v>
      </c>
      <c r="G393" s="1" t="s">
        <v>213</v>
      </c>
    </row>
    <row r="394" ht="21">
      <c r="A394" s="1" t="s">
        <v>216</v>
      </c>
    </row>
    <row r="395" spans="2:7" ht="21">
      <c r="B395" s="1" t="s">
        <v>907</v>
      </c>
      <c r="E395" s="1" t="s">
        <v>69</v>
      </c>
      <c r="F395" s="170">
        <v>1000</v>
      </c>
      <c r="G395" s="1" t="s">
        <v>215</v>
      </c>
    </row>
    <row r="396" ht="21">
      <c r="A396" s="1" t="s">
        <v>214</v>
      </c>
    </row>
    <row r="397" spans="2:7" ht="21">
      <c r="B397" s="1" t="s">
        <v>908</v>
      </c>
      <c r="E397" s="1" t="s">
        <v>69</v>
      </c>
      <c r="F397" s="170">
        <v>5000</v>
      </c>
      <c r="G397" s="1" t="s">
        <v>215</v>
      </c>
    </row>
    <row r="398" ht="21">
      <c r="A398" s="1" t="s">
        <v>214</v>
      </c>
    </row>
    <row r="399" ht="21">
      <c r="A399" s="1" t="s">
        <v>909</v>
      </c>
    </row>
    <row r="400" ht="21">
      <c r="A400" s="1" t="s">
        <v>910</v>
      </c>
    </row>
    <row r="401" spans="2:4" ht="21">
      <c r="B401" s="1" t="s">
        <v>911</v>
      </c>
      <c r="D401" s="1" t="s">
        <v>478</v>
      </c>
    </row>
  </sheetData>
  <mergeCells count="116">
    <mergeCell ref="A18:I18"/>
    <mergeCell ref="A19:G19"/>
    <mergeCell ref="B20:G20"/>
    <mergeCell ref="A15:C15"/>
    <mergeCell ref="A1:I1"/>
    <mergeCell ref="A2:I2"/>
    <mergeCell ref="A3:I3"/>
    <mergeCell ref="A4:I4"/>
    <mergeCell ref="B5:I5"/>
    <mergeCell ref="A6:I6"/>
    <mergeCell ref="A7:I7"/>
    <mergeCell ref="A8:I8"/>
    <mergeCell ref="A202:I202"/>
    <mergeCell ref="B9:D9"/>
    <mergeCell ref="I21:I22"/>
    <mergeCell ref="A12:F12"/>
    <mergeCell ref="A13:I13"/>
    <mergeCell ref="A14:I14"/>
    <mergeCell ref="B17:I17"/>
    <mergeCell ref="A21:E22"/>
    <mergeCell ref="A11:I11"/>
    <mergeCell ref="A141:E142"/>
    <mergeCell ref="A143:E143"/>
    <mergeCell ref="A39:I39"/>
    <mergeCell ref="A40:E41"/>
    <mergeCell ref="I40:I41"/>
    <mergeCell ref="A71:E72"/>
    <mergeCell ref="A79:I79"/>
    <mergeCell ref="A80:E81"/>
    <mergeCell ref="A193:I193"/>
    <mergeCell ref="A200:I200"/>
    <mergeCell ref="A159:I159"/>
    <mergeCell ref="A161:E162"/>
    <mergeCell ref="A163:E163"/>
    <mergeCell ref="A174:I174"/>
    <mergeCell ref="A204:I204"/>
    <mergeCell ref="A207:I207"/>
    <mergeCell ref="A210:I210"/>
    <mergeCell ref="A211:I211"/>
    <mergeCell ref="A231:I231"/>
    <mergeCell ref="A232:I232"/>
    <mergeCell ref="A233:I233"/>
    <mergeCell ref="A234:I234"/>
    <mergeCell ref="A235:I235"/>
    <mergeCell ref="C252:I252"/>
    <mergeCell ref="A253:I253"/>
    <mergeCell ref="A254:D254"/>
    <mergeCell ref="A266:I266"/>
    <mergeCell ref="A267:I267"/>
    <mergeCell ref="A268:I268"/>
    <mergeCell ref="A269:I269"/>
    <mergeCell ref="A270:I270"/>
    <mergeCell ref="C272:I272"/>
    <mergeCell ref="A273:I273"/>
    <mergeCell ref="A274:I274"/>
    <mergeCell ref="A275:I275"/>
    <mergeCell ref="C276:I276"/>
    <mergeCell ref="C277:I277"/>
    <mergeCell ref="C278:H278"/>
    <mergeCell ref="C295:I295"/>
    <mergeCell ref="A296:I296"/>
    <mergeCell ref="C297:I297"/>
    <mergeCell ref="A299:I299"/>
    <mergeCell ref="A300:I300"/>
    <mergeCell ref="A301:I301"/>
    <mergeCell ref="A302:D302"/>
    <mergeCell ref="A303:D303"/>
    <mergeCell ref="A304:D304"/>
    <mergeCell ref="A305:I305"/>
    <mergeCell ref="A308:I308"/>
    <mergeCell ref="A310:I310"/>
    <mergeCell ref="A311:I311"/>
    <mergeCell ref="A314:I314"/>
    <mergeCell ref="A315:I315"/>
    <mergeCell ref="A316:I316"/>
    <mergeCell ref="A339:I339"/>
    <mergeCell ref="A340:I340"/>
    <mergeCell ref="A341:I341"/>
    <mergeCell ref="A342:I342"/>
    <mergeCell ref="A343:I343"/>
    <mergeCell ref="F347:I347"/>
    <mergeCell ref="F348:I348"/>
    <mergeCell ref="F350:I350"/>
    <mergeCell ref="G351:I351"/>
    <mergeCell ref="A352:I352"/>
    <mergeCell ref="F353:I353"/>
    <mergeCell ref="F355:I355"/>
    <mergeCell ref="F356:I356"/>
    <mergeCell ref="F357:I357"/>
    <mergeCell ref="A358:I358"/>
    <mergeCell ref="G359:I359"/>
    <mergeCell ref="A360:I360"/>
    <mergeCell ref="F361:I361"/>
    <mergeCell ref="F362:I362"/>
    <mergeCell ref="G363:I363"/>
    <mergeCell ref="A364:I364"/>
    <mergeCell ref="H367:I367"/>
    <mergeCell ref="A368:I368"/>
    <mergeCell ref="H369:I369"/>
    <mergeCell ref="A370:I370"/>
    <mergeCell ref="H371:I371"/>
    <mergeCell ref="A372:I372"/>
    <mergeCell ref="H373:I373"/>
    <mergeCell ref="H384:I384"/>
    <mergeCell ref="H386:I386"/>
    <mergeCell ref="H388:I388"/>
    <mergeCell ref="A374:I374"/>
    <mergeCell ref="A377:I377"/>
    <mergeCell ref="H380:I380"/>
    <mergeCell ref="B382:E382"/>
    <mergeCell ref="H382:I382"/>
    <mergeCell ref="B28:E28"/>
    <mergeCell ref="A97:E98"/>
    <mergeCell ref="A119:I119"/>
    <mergeCell ref="A121:C122"/>
    <mergeCell ref="D121:G122"/>
  </mergeCells>
  <printOptions/>
  <pageMargins left="0.8267716535433072" right="0.1968503937007874" top="0.4724409448818898" bottom="0.4724409448818898" header="0.3937007874015748" footer="0.35433070866141736"/>
  <pageSetup horizontalDpi="180" verticalDpi="180" orientation="portrait" paperSize="9" scale="89" r:id="rId1"/>
  <rowBreaks count="3" manualBreakCount="3">
    <brk id="38" max="8" man="1"/>
    <brk id="78" max="8" man="1"/>
    <brk id="187" max="8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4"/>
  </sheetPr>
  <dimension ref="A1:O28"/>
  <sheetViews>
    <sheetView view="pageBreakPreview" zoomScaleSheetLayoutView="100" workbookViewId="0" topLeftCell="A1">
      <selection activeCell="H22" sqref="H22"/>
    </sheetView>
  </sheetViews>
  <sheetFormatPr defaultColWidth="9.140625" defaultRowHeight="21.75"/>
  <cols>
    <col min="1" max="1" width="4.28125" style="5" customWidth="1"/>
    <col min="2" max="7" width="9.140625" style="5" customWidth="1"/>
    <col min="8" max="8" width="14.421875" style="5" bestFit="1" customWidth="1"/>
    <col min="9" max="10" width="9.140625" style="5" customWidth="1"/>
    <col min="11" max="12" width="11.00390625" style="1" bestFit="1" customWidth="1"/>
    <col min="13" max="16384" width="9.140625" style="1" customWidth="1"/>
  </cols>
  <sheetData>
    <row r="1" spans="1:10" ht="23.25">
      <c r="A1" s="350" t="s">
        <v>1191</v>
      </c>
      <c r="B1" s="351"/>
      <c r="C1" s="351"/>
      <c r="D1" s="351"/>
      <c r="E1" s="351"/>
      <c r="F1" s="351"/>
      <c r="G1" s="351"/>
      <c r="H1" s="351"/>
      <c r="I1" s="351"/>
      <c r="J1" s="351"/>
    </row>
    <row r="2" spans="1:10" ht="26.25">
      <c r="A2" s="306" t="s">
        <v>1282</v>
      </c>
      <c r="B2" s="306"/>
      <c r="C2" s="306"/>
      <c r="D2" s="306"/>
      <c r="E2" s="306"/>
      <c r="F2" s="306"/>
      <c r="G2" s="306"/>
      <c r="H2" s="306"/>
      <c r="I2" s="306"/>
      <c r="J2" s="306"/>
    </row>
    <row r="3" spans="1:10" ht="26.25">
      <c r="A3" s="306" t="s">
        <v>718</v>
      </c>
      <c r="B3" s="306"/>
      <c r="C3" s="306"/>
      <c r="D3" s="306"/>
      <c r="E3" s="306"/>
      <c r="F3" s="306"/>
      <c r="G3" s="306"/>
      <c r="H3" s="306"/>
      <c r="I3" s="306"/>
      <c r="J3" s="306"/>
    </row>
    <row r="4" spans="1:10" ht="26.25">
      <c r="A4" s="306" t="s">
        <v>1107</v>
      </c>
      <c r="B4" s="306"/>
      <c r="C4" s="306"/>
      <c r="D4" s="306"/>
      <c r="E4" s="306"/>
      <c r="F4" s="306"/>
      <c r="G4" s="306"/>
      <c r="H4" s="306"/>
      <c r="I4" s="306"/>
      <c r="J4" s="306"/>
    </row>
    <row r="5" spans="1:10" ht="26.25">
      <c r="A5" s="306" t="s">
        <v>1036</v>
      </c>
      <c r="B5" s="306"/>
      <c r="C5" s="306"/>
      <c r="D5" s="306"/>
      <c r="E5" s="306"/>
      <c r="F5" s="306"/>
      <c r="G5" s="306"/>
      <c r="H5" s="306"/>
      <c r="I5" s="306"/>
      <c r="J5" s="306"/>
    </row>
    <row r="6" spans="1:10" ht="26.25">
      <c r="A6" s="306" t="s">
        <v>1051</v>
      </c>
      <c r="B6" s="306"/>
      <c r="C6" s="306"/>
      <c r="D6" s="306"/>
      <c r="E6" s="306"/>
      <c r="F6" s="306"/>
      <c r="G6" s="306"/>
      <c r="H6" s="306"/>
      <c r="I6" s="306"/>
      <c r="J6" s="306"/>
    </row>
    <row r="7" spans="1:10" ht="26.25">
      <c r="A7" s="307" t="s">
        <v>627</v>
      </c>
      <c r="B7" s="307"/>
      <c r="C7" s="307"/>
      <c r="D7" s="307"/>
      <c r="E7" s="307"/>
      <c r="F7" s="307"/>
      <c r="G7" s="307"/>
      <c r="H7" s="307"/>
      <c r="I7" s="307"/>
      <c r="J7" s="307"/>
    </row>
    <row r="8" spans="1:10" ht="26.25">
      <c r="A8" s="308" t="s">
        <v>633</v>
      </c>
      <c r="B8" s="308"/>
      <c r="C8" s="308"/>
      <c r="D8" s="308"/>
      <c r="E8" s="308"/>
      <c r="F8" s="308"/>
      <c r="G8" s="308"/>
      <c r="H8" s="308"/>
      <c r="I8" s="308"/>
      <c r="J8" s="308"/>
    </row>
    <row r="9" spans="1:9" ht="23.25">
      <c r="A9" s="346" t="s">
        <v>1283</v>
      </c>
      <c r="B9" s="346"/>
      <c r="C9" s="346"/>
      <c r="D9" s="346"/>
      <c r="E9" s="346"/>
      <c r="F9" s="346"/>
      <c r="G9" s="10" t="s">
        <v>501</v>
      </c>
      <c r="H9" s="117">
        <f>SUM(H12:H22)</f>
        <v>32815913</v>
      </c>
      <c r="I9" s="10" t="s">
        <v>44</v>
      </c>
    </row>
    <row r="10" spans="1:9" ht="23.25">
      <c r="A10" s="5" t="s">
        <v>502</v>
      </c>
      <c r="G10" s="10"/>
      <c r="H10" s="11"/>
      <c r="I10" s="10"/>
    </row>
    <row r="11" spans="1:10" ht="23.25">
      <c r="A11" s="346" t="s">
        <v>1055</v>
      </c>
      <c r="B11" s="346"/>
      <c r="C11" s="346"/>
      <c r="D11" s="346"/>
      <c r="E11" s="346"/>
      <c r="F11" s="346"/>
      <c r="G11" s="346"/>
      <c r="H11" s="346"/>
      <c r="I11" s="346"/>
      <c r="J11" s="346"/>
    </row>
    <row r="12" spans="2:12" ht="23.25">
      <c r="B12" s="346" t="s">
        <v>914</v>
      </c>
      <c r="C12" s="346"/>
      <c r="D12" s="346"/>
      <c r="E12" s="346"/>
      <c r="F12" s="346"/>
      <c r="G12" s="5" t="s">
        <v>501</v>
      </c>
      <c r="H12" s="23">
        <f>บัญชีรายละเอียดงบประมาณ!J22</f>
        <v>11647520</v>
      </c>
      <c r="I12" s="5" t="s">
        <v>44</v>
      </c>
      <c r="K12" s="7"/>
      <c r="L12" s="7"/>
    </row>
    <row r="13" spans="2:12" ht="23.25">
      <c r="B13" s="5" t="s">
        <v>359</v>
      </c>
      <c r="G13" s="5" t="s">
        <v>501</v>
      </c>
      <c r="H13" s="23">
        <f>บัญชีรายละเอียดงบประมาณ!J35</f>
        <v>200000</v>
      </c>
      <c r="I13" s="5" t="s">
        <v>44</v>
      </c>
      <c r="K13" s="7"/>
      <c r="L13" s="7"/>
    </row>
    <row r="14" spans="1:12" ht="23.25">
      <c r="A14" s="346" t="s">
        <v>1056</v>
      </c>
      <c r="B14" s="346"/>
      <c r="C14" s="346"/>
      <c r="D14" s="346"/>
      <c r="E14" s="346"/>
      <c r="F14" s="346"/>
      <c r="H14" s="10"/>
      <c r="K14" s="7"/>
      <c r="L14" s="8"/>
    </row>
    <row r="15" spans="2:11" ht="23.25">
      <c r="B15" s="5" t="s">
        <v>1153</v>
      </c>
      <c r="G15" s="5" t="s">
        <v>501</v>
      </c>
      <c r="H15" s="208">
        <f>บัญชีรายละเอียดงบประมาณ!J104</f>
        <v>5367578</v>
      </c>
      <c r="I15" s="5" t="s">
        <v>44</v>
      </c>
      <c r="K15" s="7"/>
    </row>
    <row r="16" spans="2:11" ht="23.25">
      <c r="B16" s="346" t="s">
        <v>537</v>
      </c>
      <c r="C16" s="346"/>
      <c r="D16" s="346"/>
      <c r="E16" s="346"/>
      <c r="F16" s="346"/>
      <c r="G16" s="5" t="s">
        <v>501</v>
      </c>
      <c r="H16" s="12">
        <f>บัญชีรายละเอียดงบประมาณ!J81</f>
        <v>4432780</v>
      </c>
      <c r="I16" s="5" t="s">
        <v>44</v>
      </c>
      <c r="K16" s="7"/>
    </row>
    <row r="17" spans="2:11" ht="23.25">
      <c r="B17" s="346" t="s">
        <v>1154</v>
      </c>
      <c r="C17" s="346"/>
      <c r="D17" s="346"/>
      <c r="E17" s="346"/>
      <c r="F17" s="346"/>
      <c r="G17" s="5" t="s">
        <v>501</v>
      </c>
      <c r="H17" s="12">
        <f>บัญชีรายละเอียดงบประมาณ!J58</f>
        <v>5043930</v>
      </c>
      <c r="I17" s="5" t="s">
        <v>44</v>
      </c>
      <c r="K17" s="7"/>
    </row>
    <row r="18" spans="2:11" ht="23.25">
      <c r="B18" s="5" t="s">
        <v>1155</v>
      </c>
      <c r="G18" s="5" t="s">
        <v>501</v>
      </c>
      <c r="H18" s="12">
        <f>บัญชีรายละเอียดงบประมาณ!J127</f>
        <v>2408800</v>
      </c>
      <c r="I18" s="5" t="s">
        <v>44</v>
      </c>
      <c r="K18" s="7"/>
    </row>
    <row r="19" spans="1:11" ht="23.25">
      <c r="A19" s="5" t="s">
        <v>1057</v>
      </c>
      <c r="H19" s="12"/>
      <c r="K19" s="7"/>
    </row>
    <row r="20" spans="2:11" ht="23.25">
      <c r="B20" s="5" t="s">
        <v>1152</v>
      </c>
      <c r="G20" s="5" t="s">
        <v>501</v>
      </c>
      <c r="H20" s="12">
        <f>บัญชีรายละเอียดงบประมาณ!J149</f>
        <v>170000</v>
      </c>
      <c r="I20" s="5" t="s">
        <v>44</v>
      </c>
      <c r="K20" s="7"/>
    </row>
    <row r="21" spans="1:11" ht="23.25">
      <c r="A21" s="5" t="s">
        <v>1058</v>
      </c>
      <c r="H21" s="12"/>
      <c r="K21" s="7"/>
    </row>
    <row r="22" spans="2:15" ht="23.25">
      <c r="B22" s="346" t="s">
        <v>893</v>
      </c>
      <c r="C22" s="346"/>
      <c r="D22" s="346"/>
      <c r="E22" s="346"/>
      <c r="F22" s="346"/>
      <c r="G22" s="5" t="s">
        <v>501</v>
      </c>
      <c r="H22" s="116">
        <f>บัญชีรายละเอียดงบประมาณ!J173</f>
        <v>3545305</v>
      </c>
      <c r="I22" s="5" t="s">
        <v>44</v>
      </c>
      <c r="N22" s="8"/>
      <c r="O22" s="8"/>
    </row>
    <row r="23" spans="2:8" ht="23.25">
      <c r="B23" s="346"/>
      <c r="C23" s="346"/>
      <c r="D23" s="346"/>
      <c r="E23" s="346"/>
      <c r="F23" s="346"/>
      <c r="H23" s="13"/>
    </row>
    <row r="24" spans="1:10" ht="23.25" customHeight="1">
      <c r="A24" s="306" t="s">
        <v>1052</v>
      </c>
      <c r="B24" s="306"/>
      <c r="C24" s="306"/>
      <c r="D24" s="306"/>
      <c r="E24" s="306"/>
      <c r="F24" s="306"/>
      <c r="G24" s="306"/>
      <c r="H24" s="306"/>
      <c r="I24" s="306"/>
      <c r="J24" s="306"/>
    </row>
    <row r="25" spans="1:10" ht="23.25">
      <c r="A25" s="309" t="s">
        <v>1059</v>
      </c>
      <c r="B25" s="309"/>
      <c r="C25" s="309"/>
      <c r="D25" s="309"/>
      <c r="E25" s="309"/>
      <c r="F25" s="309"/>
      <c r="G25" s="309"/>
      <c r="H25" s="309"/>
      <c r="I25" s="309"/>
      <c r="J25" s="309"/>
    </row>
    <row r="26" spans="1:10" ht="23.25">
      <c r="A26" s="346" t="s">
        <v>171</v>
      </c>
      <c r="B26" s="346"/>
      <c r="C26" s="346"/>
      <c r="D26" s="346"/>
      <c r="E26" s="346"/>
      <c r="F26" s="346"/>
      <c r="G26" s="346"/>
      <c r="H26" s="346"/>
      <c r="I26" s="346"/>
      <c r="J26" s="346"/>
    </row>
    <row r="27" spans="1:10" ht="23.25">
      <c r="A27" s="346" t="s">
        <v>172</v>
      </c>
      <c r="B27" s="346"/>
      <c r="C27" s="346"/>
      <c r="D27" s="346"/>
      <c r="E27" s="346"/>
      <c r="F27" s="346"/>
      <c r="G27" s="346"/>
      <c r="H27" s="346"/>
      <c r="I27" s="346"/>
      <c r="J27" s="346"/>
    </row>
    <row r="28" spans="1:10" ht="23.25">
      <c r="A28" s="346"/>
      <c r="B28" s="346"/>
      <c r="C28" s="346"/>
      <c r="D28" s="346"/>
      <c r="E28" s="346"/>
      <c r="F28" s="346"/>
      <c r="G28" s="346"/>
      <c r="H28" s="346"/>
      <c r="I28" s="346"/>
      <c r="J28" s="346"/>
    </row>
  </sheetData>
  <mergeCells count="21">
    <mergeCell ref="A28:J28"/>
    <mergeCell ref="B23:F23"/>
    <mergeCell ref="A24:J24"/>
    <mergeCell ref="A25:J25"/>
    <mergeCell ref="A26:J26"/>
    <mergeCell ref="B16:F16"/>
    <mergeCell ref="B17:F17"/>
    <mergeCell ref="B22:F22"/>
    <mergeCell ref="A27:J27"/>
    <mergeCell ref="A9:F9"/>
    <mergeCell ref="A11:J11"/>
    <mergeCell ref="B12:F12"/>
    <mergeCell ref="A14:F14"/>
    <mergeCell ref="A5:J5"/>
    <mergeCell ref="A6:J6"/>
    <mergeCell ref="A7:J7"/>
    <mergeCell ref="A8:J8"/>
    <mergeCell ref="A1:J1"/>
    <mergeCell ref="A2:J2"/>
    <mergeCell ref="A3:J3"/>
    <mergeCell ref="A4:J4"/>
  </mergeCells>
  <printOptions/>
  <pageMargins left="1.141732283464567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3"/>
  </sheetPr>
  <dimension ref="A1:J42"/>
  <sheetViews>
    <sheetView zoomScaleSheetLayoutView="100" workbookViewId="0" topLeftCell="A16">
      <selection activeCell="F29" sqref="F29"/>
    </sheetView>
  </sheetViews>
  <sheetFormatPr defaultColWidth="9.140625" defaultRowHeight="21.75"/>
  <cols>
    <col min="1" max="6" width="9.140625" style="200" customWidth="1"/>
    <col min="7" max="7" width="10.57421875" style="200" customWidth="1"/>
    <col min="8" max="8" width="13.28125" style="200" customWidth="1"/>
    <col min="9" max="9" width="13.7109375" style="200" customWidth="1"/>
    <col min="10" max="10" width="11.140625" style="200" customWidth="1"/>
    <col min="11" max="16384" width="9.140625" style="200" customWidth="1"/>
  </cols>
  <sheetData>
    <row r="1" spans="1:10" ht="15.75" customHeight="1">
      <c r="A1" s="316" t="s">
        <v>1192</v>
      </c>
      <c r="B1" s="310"/>
      <c r="C1" s="310"/>
      <c r="D1" s="310"/>
      <c r="E1" s="310"/>
      <c r="F1" s="310"/>
      <c r="G1" s="310"/>
      <c r="H1" s="310"/>
      <c r="I1" s="310"/>
      <c r="J1" s="310"/>
    </row>
    <row r="2" spans="1:10" ht="21.75">
      <c r="A2" s="315" t="s">
        <v>1053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21.75">
      <c r="A3" s="315" t="s">
        <v>173</v>
      </c>
      <c r="B3" s="315"/>
      <c r="C3" s="315"/>
      <c r="D3" s="315"/>
      <c r="E3" s="315"/>
      <c r="F3" s="315"/>
      <c r="G3" s="315"/>
      <c r="H3" s="315"/>
      <c r="I3" s="315"/>
      <c r="J3" s="315"/>
    </row>
    <row r="4" spans="1:10" ht="21.75">
      <c r="A4" s="315" t="s">
        <v>1036</v>
      </c>
      <c r="B4" s="315"/>
      <c r="C4" s="315"/>
      <c r="D4" s="315"/>
      <c r="E4" s="315"/>
      <c r="F4" s="315"/>
      <c r="G4" s="315"/>
      <c r="H4" s="315"/>
      <c r="I4" s="315"/>
      <c r="J4" s="315"/>
    </row>
    <row r="5" spans="1:10" ht="21.75">
      <c r="A5" s="315" t="s">
        <v>301</v>
      </c>
      <c r="B5" s="315"/>
      <c r="C5" s="315"/>
      <c r="D5" s="315"/>
      <c r="E5" s="315"/>
      <c r="F5" s="315"/>
      <c r="G5" s="315"/>
      <c r="H5" s="315"/>
      <c r="I5" s="315"/>
      <c r="J5" s="315"/>
    </row>
    <row r="6" spans="1:10" ht="21.75">
      <c r="A6" s="313" t="s">
        <v>174</v>
      </c>
      <c r="B6" s="313"/>
      <c r="C6" s="313"/>
      <c r="D6" s="313"/>
      <c r="E6" s="313"/>
      <c r="F6" s="313"/>
      <c r="G6" s="313"/>
      <c r="H6" s="313"/>
      <c r="I6" s="313"/>
      <c r="J6" s="313"/>
    </row>
    <row r="7" spans="1:10" ht="21.75">
      <c r="A7" s="313" t="s">
        <v>1071</v>
      </c>
      <c r="B7" s="313"/>
      <c r="C7" s="313"/>
      <c r="D7" s="313"/>
      <c r="E7" s="313"/>
      <c r="F7" s="313"/>
      <c r="G7" s="313"/>
      <c r="H7" s="313"/>
      <c r="I7" s="313"/>
      <c r="J7" s="313"/>
    </row>
    <row r="8" spans="1:10" ht="21.75">
      <c r="A8" s="313" t="s">
        <v>1072</v>
      </c>
      <c r="B8" s="313"/>
      <c r="C8" s="313"/>
      <c r="D8" s="313"/>
      <c r="E8" s="313"/>
      <c r="F8" s="313"/>
      <c r="G8" s="313"/>
      <c r="H8" s="313"/>
      <c r="I8" s="313"/>
      <c r="J8" s="313"/>
    </row>
    <row r="9" spans="1:10" ht="21.75">
      <c r="A9" s="314" t="s">
        <v>175</v>
      </c>
      <c r="B9" s="313"/>
      <c r="C9" s="313"/>
      <c r="D9" s="313"/>
      <c r="E9" s="313"/>
      <c r="F9" s="313"/>
      <c r="G9" s="313"/>
      <c r="H9" s="313"/>
      <c r="I9" s="313"/>
      <c r="J9" s="313"/>
    </row>
    <row r="10" spans="1:10" ht="21.75">
      <c r="A10" s="314" t="s">
        <v>176</v>
      </c>
      <c r="B10" s="313"/>
      <c r="C10" s="313"/>
      <c r="D10" s="313"/>
      <c r="E10" s="313"/>
      <c r="F10" s="313"/>
      <c r="G10" s="313"/>
      <c r="H10" s="313"/>
      <c r="I10" s="313"/>
      <c r="J10" s="313"/>
    </row>
    <row r="11" spans="1:10" ht="21.75">
      <c r="A11" s="233" t="s">
        <v>177</v>
      </c>
      <c r="B11" s="233"/>
      <c r="C11" s="233"/>
      <c r="D11" s="233"/>
      <c r="E11" s="233"/>
      <c r="F11" s="233"/>
      <c r="G11" s="233"/>
      <c r="H11" s="233"/>
      <c r="I11" s="241">
        <f>H15+H16+H18+H19+H20+H21+H23+H25</f>
        <v>32815913</v>
      </c>
      <c r="J11" s="233" t="s">
        <v>44</v>
      </c>
    </row>
    <row r="12" spans="1:6" ht="21.75">
      <c r="A12" s="313" t="s">
        <v>817</v>
      </c>
      <c r="B12" s="313"/>
      <c r="C12" s="313"/>
      <c r="D12" s="313"/>
      <c r="E12" s="313"/>
      <c r="F12" s="313"/>
    </row>
    <row r="13" spans="1:8" ht="21.75">
      <c r="A13" s="314" t="s">
        <v>1081</v>
      </c>
      <c r="B13" s="313"/>
      <c r="C13" s="313"/>
      <c r="D13" s="313"/>
      <c r="E13" s="313"/>
      <c r="H13" s="214"/>
    </row>
    <row r="14" spans="1:10" ht="21.75">
      <c r="A14" s="311" t="s">
        <v>973</v>
      </c>
      <c r="B14" s="311"/>
      <c r="C14" s="311"/>
      <c r="D14" s="311"/>
      <c r="E14" s="311"/>
      <c r="F14" s="311"/>
      <c r="G14" s="311"/>
      <c r="H14" s="311"/>
      <c r="I14" s="311"/>
      <c r="J14" s="311"/>
    </row>
    <row r="15" spans="2:9" ht="21.75">
      <c r="B15" s="312" t="s">
        <v>508</v>
      </c>
      <c r="C15" s="312"/>
      <c r="D15" s="312"/>
      <c r="E15" s="312"/>
      <c r="F15" s="312"/>
      <c r="G15" s="200" t="s">
        <v>501</v>
      </c>
      <c r="H15" s="215">
        <f>บันทึกหลักการและเหตุผล!H12</f>
        <v>11647520</v>
      </c>
      <c r="I15" s="200" t="s">
        <v>44</v>
      </c>
    </row>
    <row r="16" spans="2:9" ht="21.75">
      <c r="B16" s="200" t="s">
        <v>360</v>
      </c>
      <c r="G16" s="200" t="s">
        <v>501</v>
      </c>
      <c r="H16" s="215">
        <f>บันทึกหลักการและเหตุผล!H13</f>
        <v>200000</v>
      </c>
      <c r="I16" s="200" t="s">
        <v>44</v>
      </c>
    </row>
    <row r="17" spans="1:8" ht="21.75">
      <c r="A17" s="311" t="s">
        <v>974</v>
      </c>
      <c r="B17" s="311"/>
      <c r="C17" s="311"/>
      <c r="D17" s="311"/>
      <c r="E17" s="311"/>
      <c r="F17" s="311"/>
      <c r="H17" s="213"/>
    </row>
    <row r="18" spans="2:9" ht="21.75">
      <c r="B18" s="200" t="s">
        <v>61</v>
      </c>
      <c r="G18" s="200" t="s">
        <v>501</v>
      </c>
      <c r="H18" s="216">
        <f>บันทึกหลักการและเหตุผล!H15</f>
        <v>5367578</v>
      </c>
      <c r="I18" s="200" t="s">
        <v>44</v>
      </c>
    </row>
    <row r="19" spans="2:9" ht="21.75">
      <c r="B19" s="312" t="s">
        <v>1165</v>
      </c>
      <c r="C19" s="312"/>
      <c r="D19" s="312"/>
      <c r="E19" s="312"/>
      <c r="F19" s="312"/>
      <c r="G19" s="200" t="s">
        <v>501</v>
      </c>
      <c r="H19" s="217">
        <f>บันทึกหลักการและเหตุผล!H16</f>
        <v>4432780</v>
      </c>
      <c r="I19" s="200" t="s">
        <v>44</v>
      </c>
    </row>
    <row r="20" spans="2:9" ht="21.75">
      <c r="B20" s="312" t="s">
        <v>1182</v>
      </c>
      <c r="C20" s="312"/>
      <c r="D20" s="312"/>
      <c r="E20" s="312"/>
      <c r="F20" s="312"/>
      <c r="G20" s="200" t="s">
        <v>501</v>
      </c>
      <c r="H20" s="217">
        <f>บันทึกหลักการและเหตุผล!H17</f>
        <v>5043930</v>
      </c>
      <c r="I20" s="200" t="s">
        <v>44</v>
      </c>
    </row>
    <row r="21" spans="2:9" ht="21.75">
      <c r="B21" s="200" t="s">
        <v>1183</v>
      </c>
      <c r="G21" s="200" t="s">
        <v>501</v>
      </c>
      <c r="H21" s="217">
        <f>บันทึกหลักการและเหตุผล!H18</f>
        <v>2408800</v>
      </c>
      <c r="I21" s="200" t="s">
        <v>44</v>
      </c>
    </row>
    <row r="22" spans="1:8" ht="21.75">
      <c r="A22" s="213" t="s">
        <v>975</v>
      </c>
      <c r="H22" s="217"/>
    </row>
    <row r="23" spans="2:9" ht="21.75">
      <c r="B23" s="200" t="s">
        <v>825</v>
      </c>
      <c r="G23" s="200" t="s">
        <v>501</v>
      </c>
      <c r="H23" s="217">
        <f>บันทึกหลักการและเหตุผล!H20</f>
        <v>170000</v>
      </c>
      <c r="I23" s="200" t="s">
        <v>44</v>
      </c>
    </row>
    <row r="24" spans="1:8" ht="21.75">
      <c r="A24" s="213" t="s">
        <v>976</v>
      </c>
      <c r="H24" s="218"/>
    </row>
    <row r="25" spans="2:9" ht="21.75">
      <c r="B25" s="312" t="s">
        <v>826</v>
      </c>
      <c r="C25" s="312"/>
      <c r="D25" s="312"/>
      <c r="E25" s="312"/>
      <c r="F25" s="312"/>
      <c r="G25" s="200" t="s">
        <v>501</v>
      </c>
      <c r="H25" s="219">
        <f>บันทึกหลักการและเหตุผล!H22</f>
        <v>3545305</v>
      </c>
      <c r="I25" s="200" t="s">
        <v>44</v>
      </c>
    </row>
    <row r="26" spans="1:8" ht="21.75">
      <c r="A26" s="213" t="s">
        <v>1082</v>
      </c>
      <c r="H26" s="219"/>
    </row>
    <row r="27" spans="1:8" ht="21.75">
      <c r="A27" s="213" t="s">
        <v>975</v>
      </c>
      <c r="H27" s="219"/>
    </row>
    <row r="28" spans="2:9" ht="21.75">
      <c r="B28" s="200" t="s">
        <v>1078</v>
      </c>
      <c r="G28" s="200" t="s">
        <v>501</v>
      </c>
      <c r="H28" s="219">
        <f>กิจการประปา!E35</f>
        <v>7175000</v>
      </c>
      <c r="I28" s="200" t="s">
        <v>44</v>
      </c>
    </row>
    <row r="29" spans="2:9" ht="21.75">
      <c r="B29" s="200" t="s">
        <v>1079</v>
      </c>
      <c r="G29" s="200" t="s">
        <v>501</v>
      </c>
      <c r="H29" s="219">
        <f>'งบกลาง (2)'!G8</f>
        <v>66900</v>
      </c>
      <c r="I29" s="200" t="s">
        <v>44</v>
      </c>
    </row>
    <row r="30" ht="21.75">
      <c r="A30" s="213" t="s">
        <v>971</v>
      </c>
    </row>
    <row r="31" ht="21.75">
      <c r="A31" s="200" t="s">
        <v>742</v>
      </c>
    </row>
    <row r="32" ht="22.5" customHeight="1">
      <c r="A32" s="213" t="s">
        <v>972</v>
      </c>
    </row>
    <row r="33" ht="33.75" customHeight="1">
      <c r="G33" s="200" t="s">
        <v>1295</v>
      </c>
    </row>
    <row r="34" spans="1:7" ht="21.75">
      <c r="A34" s="310" t="s">
        <v>1080</v>
      </c>
      <c r="B34" s="310"/>
      <c r="C34" s="310"/>
      <c r="G34" s="200" t="s">
        <v>1296</v>
      </c>
    </row>
    <row r="35" ht="21.75">
      <c r="G35" s="200" t="s">
        <v>1297</v>
      </c>
    </row>
    <row r="36" spans="1:10" ht="21.75">
      <c r="A36" s="200" t="s">
        <v>1073</v>
      </c>
      <c r="D36" s="212"/>
      <c r="E36" s="212"/>
      <c r="F36" s="212"/>
      <c r="G36" s="212"/>
      <c r="H36" s="212"/>
      <c r="I36" s="212"/>
      <c r="J36" s="212"/>
    </row>
    <row r="37" spans="1:10" ht="21.75">
      <c r="A37" s="200" t="s">
        <v>983</v>
      </c>
      <c r="D37" s="212"/>
      <c r="E37" s="212"/>
      <c r="F37" s="212"/>
      <c r="G37" s="212"/>
      <c r="H37" s="212"/>
      <c r="I37" s="212"/>
      <c r="J37" s="212"/>
    </row>
    <row r="38" spans="1:10" ht="21.75">
      <c r="A38" s="200" t="s">
        <v>984</v>
      </c>
      <c r="D38" s="212"/>
      <c r="E38" s="212"/>
      <c r="F38" s="212"/>
      <c r="G38" s="212"/>
      <c r="H38" s="212"/>
      <c r="I38" s="212"/>
      <c r="J38" s="212"/>
    </row>
    <row r="39" spans="4:10" ht="21.75">
      <c r="D39" s="212"/>
      <c r="E39" s="212"/>
      <c r="F39" s="212"/>
      <c r="G39" s="212"/>
      <c r="H39" s="212"/>
      <c r="I39" s="212"/>
      <c r="J39" s="212"/>
    </row>
    <row r="40" spans="4:10" ht="21.75">
      <c r="D40" s="212"/>
      <c r="E40" s="212"/>
      <c r="F40" s="212"/>
      <c r="G40" s="212"/>
      <c r="H40" s="212"/>
      <c r="I40" s="212"/>
      <c r="J40" s="212"/>
    </row>
    <row r="41" spans="4:10" ht="21.75">
      <c r="D41" s="212"/>
      <c r="E41" s="212"/>
      <c r="F41" s="212"/>
      <c r="G41" s="212"/>
      <c r="H41" s="212"/>
      <c r="I41" s="212"/>
      <c r="J41" s="212"/>
    </row>
    <row r="42" ht="21.75">
      <c r="D42" s="220"/>
    </row>
    <row r="43" ht="12.75" customHeight="1"/>
  </sheetData>
  <mergeCells count="19">
    <mergeCell ref="A5:J5"/>
    <mergeCell ref="A1:J1"/>
    <mergeCell ref="A2:J2"/>
    <mergeCell ref="A3:J3"/>
    <mergeCell ref="A4:J4"/>
    <mergeCell ref="A6:J6"/>
    <mergeCell ref="A7:J7"/>
    <mergeCell ref="A12:F12"/>
    <mergeCell ref="A13:E13"/>
    <mergeCell ref="A8:J8"/>
    <mergeCell ref="A9:J9"/>
    <mergeCell ref="A10:J10"/>
    <mergeCell ref="A34:C34"/>
    <mergeCell ref="A14:J14"/>
    <mergeCell ref="B15:F15"/>
    <mergeCell ref="A17:F17"/>
    <mergeCell ref="B19:F19"/>
    <mergeCell ref="B20:F20"/>
    <mergeCell ref="B25:F25"/>
  </mergeCells>
  <printOptions/>
  <pageMargins left="0.7874015748031497" right="0.1968503937007874" top="0.17" bottom="0.18" header="0.2" footer="0.18"/>
  <pageSetup horizontalDpi="600" verticalDpi="600" orientation="portrait" paperSize="9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3"/>
  </sheetPr>
  <dimension ref="A1:J11"/>
  <sheetViews>
    <sheetView view="pageBreakPreview" zoomScaleSheetLayoutView="100" workbookViewId="0" topLeftCell="A7">
      <selection activeCell="A5" sqref="A5:J5"/>
    </sheetView>
  </sheetViews>
  <sheetFormatPr defaultColWidth="9.140625" defaultRowHeight="21.75"/>
  <cols>
    <col min="1" max="16384" width="9.140625" style="9" customWidth="1"/>
  </cols>
  <sheetData>
    <row r="1" spans="1:10" ht="38.25">
      <c r="A1" s="317" t="s">
        <v>1193</v>
      </c>
      <c r="B1" s="324"/>
      <c r="C1" s="324"/>
      <c r="D1" s="324"/>
      <c r="E1" s="324"/>
      <c r="F1" s="324"/>
      <c r="G1" s="324"/>
      <c r="H1" s="324"/>
      <c r="I1" s="324"/>
      <c r="J1" s="324"/>
    </row>
    <row r="2" spans="1:10" ht="64.5" customHeight="1">
      <c r="A2" s="337" t="s">
        <v>408</v>
      </c>
      <c r="B2" s="337"/>
      <c r="C2" s="337"/>
      <c r="D2" s="337"/>
      <c r="E2" s="337"/>
      <c r="F2" s="337"/>
      <c r="G2" s="337"/>
      <c r="H2" s="337"/>
      <c r="I2" s="337"/>
      <c r="J2" s="337"/>
    </row>
    <row r="3" spans="1:10" ht="64.5" customHeight="1">
      <c r="A3" s="337" t="s">
        <v>509</v>
      </c>
      <c r="B3" s="337"/>
      <c r="C3" s="337"/>
      <c r="D3" s="337"/>
      <c r="E3" s="337"/>
      <c r="F3" s="337"/>
      <c r="G3" s="337"/>
      <c r="H3" s="337"/>
      <c r="I3" s="337"/>
      <c r="J3" s="337"/>
    </row>
    <row r="4" spans="1:10" ht="64.5" customHeight="1">
      <c r="A4" s="337" t="s">
        <v>178</v>
      </c>
      <c r="B4" s="337"/>
      <c r="C4" s="337"/>
      <c r="D4" s="337"/>
      <c r="E4" s="337"/>
      <c r="F4" s="337"/>
      <c r="G4" s="337"/>
      <c r="H4" s="337"/>
      <c r="I4" s="337"/>
      <c r="J4" s="337"/>
    </row>
    <row r="5" spans="1:10" ht="64.5" customHeight="1">
      <c r="A5" s="337" t="s">
        <v>513</v>
      </c>
      <c r="B5" s="337"/>
      <c r="C5" s="337"/>
      <c r="D5" s="337"/>
      <c r="E5" s="337"/>
      <c r="F5" s="337"/>
      <c r="G5" s="337"/>
      <c r="H5" s="337"/>
      <c r="I5" s="337"/>
      <c r="J5" s="337"/>
    </row>
    <row r="6" spans="1:10" ht="64.5" customHeight="1">
      <c r="A6" s="337" t="s">
        <v>300</v>
      </c>
      <c r="B6" s="337"/>
      <c r="C6" s="337"/>
      <c r="D6" s="337"/>
      <c r="E6" s="337"/>
      <c r="F6" s="337"/>
      <c r="G6" s="337"/>
      <c r="H6" s="337"/>
      <c r="I6" s="337"/>
      <c r="J6" s="337"/>
    </row>
    <row r="7" spans="1:10" ht="64.5" customHeight="1">
      <c r="A7" s="337" t="s">
        <v>1054</v>
      </c>
      <c r="B7" s="337"/>
      <c r="C7" s="337"/>
      <c r="D7" s="337"/>
      <c r="E7" s="337"/>
      <c r="F7" s="337"/>
      <c r="G7" s="337"/>
      <c r="H7" s="337"/>
      <c r="I7" s="337"/>
      <c r="J7" s="337"/>
    </row>
    <row r="8" spans="1:10" ht="64.5" customHeight="1">
      <c r="A8" s="15"/>
      <c r="B8" s="15"/>
      <c r="C8" s="16" t="s">
        <v>409</v>
      </c>
      <c r="D8" s="15"/>
      <c r="E8" s="15"/>
      <c r="F8" s="15"/>
      <c r="G8" s="15"/>
      <c r="H8" s="15"/>
      <c r="I8" s="15"/>
      <c r="J8" s="15"/>
    </row>
    <row r="9" spans="1:10" ht="64.5" customHeight="1">
      <c r="A9" s="15"/>
      <c r="B9" s="15"/>
      <c r="C9" s="16" t="s">
        <v>410</v>
      </c>
      <c r="D9" s="15"/>
      <c r="E9" s="15"/>
      <c r="F9" s="15"/>
      <c r="G9" s="15"/>
      <c r="H9" s="15"/>
      <c r="I9" s="15"/>
      <c r="J9" s="15"/>
    </row>
    <row r="10" spans="1:10" ht="64.5" customHeight="1">
      <c r="A10" s="15"/>
      <c r="B10" s="15"/>
      <c r="C10" s="16" t="s">
        <v>411</v>
      </c>
      <c r="D10" s="15"/>
      <c r="E10" s="15"/>
      <c r="F10" s="15"/>
      <c r="G10" s="15"/>
      <c r="H10" s="15"/>
      <c r="I10" s="15"/>
      <c r="J10" s="15"/>
    </row>
    <row r="11" spans="1:10" ht="64.5" customHeight="1">
      <c r="A11" s="14"/>
      <c r="B11" s="14"/>
      <c r="C11" s="14"/>
      <c r="D11" s="14"/>
      <c r="E11" s="14"/>
      <c r="F11" s="14"/>
      <c r="G11" s="14"/>
      <c r="H11" s="14"/>
      <c r="I11" s="14"/>
      <c r="J11" s="14"/>
    </row>
    <row r="12" ht="64.5" customHeight="1"/>
    <row r="13" ht="64.5" customHeight="1"/>
  </sheetData>
  <mergeCells count="7">
    <mergeCell ref="A1:J1"/>
    <mergeCell ref="A5:J5"/>
    <mergeCell ref="A6:J6"/>
    <mergeCell ref="A7:J7"/>
    <mergeCell ref="A2:J2"/>
    <mergeCell ref="A3:J3"/>
    <mergeCell ref="A4:J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3"/>
  </sheetPr>
  <dimension ref="A1:J74"/>
  <sheetViews>
    <sheetView view="pageBreakPreview" zoomScaleSheetLayoutView="100" workbookViewId="0" topLeftCell="A1">
      <selection activeCell="D66" sqref="D66"/>
    </sheetView>
  </sheetViews>
  <sheetFormatPr defaultColWidth="9.140625" defaultRowHeight="21.75"/>
  <cols>
    <col min="1" max="1" width="2.7109375" style="1" customWidth="1"/>
    <col min="2" max="2" width="9.140625" style="1" customWidth="1"/>
    <col min="3" max="3" width="11.421875" style="1" customWidth="1"/>
    <col min="4" max="4" width="11.57421875" style="1" customWidth="1"/>
    <col min="5" max="5" width="12.8515625" style="1" customWidth="1"/>
    <col min="6" max="6" width="15.8515625" style="1" customWidth="1"/>
    <col min="7" max="8" width="9.140625" style="1" customWidth="1"/>
    <col min="9" max="9" width="22.28125" style="1" customWidth="1"/>
    <col min="10" max="16384" width="9.140625" style="1" customWidth="1"/>
  </cols>
  <sheetData>
    <row r="1" spans="1:9" ht="21">
      <c r="A1" s="318" t="s">
        <v>1194</v>
      </c>
      <c r="B1" s="335"/>
      <c r="C1" s="335"/>
      <c r="D1" s="335"/>
      <c r="E1" s="335"/>
      <c r="F1" s="335"/>
      <c r="G1" s="335"/>
      <c r="H1" s="335"/>
      <c r="I1" s="335"/>
    </row>
    <row r="2" spans="1:9" ht="23.25">
      <c r="A2" s="338" t="s">
        <v>65</v>
      </c>
      <c r="B2" s="338"/>
      <c r="C2" s="338"/>
      <c r="D2" s="338"/>
      <c r="E2" s="338"/>
      <c r="F2" s="338"/>
      <c r="G2" s="338"/>
      <c r="H2" s="338"/>
      <c r="I2" s="338"/>
    </row>
    <row r="3" spans="1:9" ht="23.25">
      <c r="A3" s="338" t="s">
        <v>1317</v>
      </c>
      <c r="B3" s="338"/>
      <c r="C3" s="338"/>
      <c r="D3" s="338"/>
      <c r="E3" s="338"/>
      <c r="F3" s="338"/>
      <c r="G3" s="338"/>
      <c r="H3" s="338"/>
      <c r="I3" s="338"/>
    </row>
    <row r="4" spans="1:9" ht="23.25">
      <c r="A4" s="338" t="s">
        <v>300</v>
      </c>
      <c r="B4" s="338"/>
      <c r="C4" s="338"/>
      <c r="D4" s="338"/>
      <c r="E4" s="338"/>
      <c r="F4" s="338"/>
      <c r="G4" s="338"/>
      <c r="H4" s="338"/>
      <c r="I4" s="338"/>
    </row>
    <row r="5" spans="1:9" ht="23.25">
      <c r="A5" s="338" t="s">
        <v>66</v>
      </c>
      <c r="B5" s="338"/>
      <c r="C5" s="338"/>
      <c r="D5" s="338"/>
      <c r="E5" s="338"/>
      <c r="F5" s="338"/>
      <c r="G5" s="338"/>
      <c r="H5" s="338"/>
      <c r="I5" s="338"/>
    </row>
    <row r="6" spans="1:9" ht="23.25">
      <c r="A6" s="54"/>
      <c r="B6" s="54"/>
      <c r="C6" s="54"/>
      <c r="D6" s="54"/>
      <c r="E6" s="54"/>
      <c r="F6" s="54"/>
      <c r="G6" s="54"/>
      <c r="H6" s="54"/>
      <c r="I6" s="54"/>
    </row>
    <row r="7" spans="1:9" ht="23.25">
      <c r="A7" s="5" t="s">
        <v>2</v>
      </c>
      <c r="B7" s="5"/>
      <c r="C7" s="5"/>
      <c r="D7" s="64"/>
      <c r="E7" s="108">
        <f>D9+F39+F60+F63+F72</f>
        <v>35722700</v>
      </c>
      <c r="F7" s="108" t="s">
        <v>44</v>
      </c>
      <c r="G7" s="5"/>
      <c r="H7" s="5"/>
      <c r="I7" s="5"/>
    </row>
    <row r="8" spans="1:9" ht="23.25">
      <c r="A8" s="5" t="s">
        <v>1226</v>
      </c>
      <c r="B8" s="5"/>
      <c r="C8" s="5"/>
      <c r="D8" s="5"/>
      <c r="E8" s="5"/>
      <c r="F8" s="78"/>
      <c r="G8" s="5"/>
      <c r="H8" s="5"/>
      <c r="I8" s="5"/>
    </row>
    <row r="9" spans="1:9" ht="23.25">
      <c r="A9" s="5" t="s">
        <v>67</v>
      </c>
      <c r="B9" s="5"/>
      <c r="C9" s="5"/>
      <c r="D9" s="173">
        <f>E10+E12+E14+F16+E18+E20+E22+E24+E26+E28+E29+E31+F33+F35</f>
        <v>22358500</v>
      </c>
      <c r="E9" s="5" t="s">
        <v>60</v>
      </c>
      <c r="F9" s="78"/>
      <c r="G9" s="5"/>
      <c r="H9" s="5"/>
      <c r="I9" s="5"/>
    </row>
    <row r="10" spans="1:9" ht="23.25">
      <c r="A10" s="5"/>
      <c r="B10" s="319" t="s">
        <v>985</v>
      </c>
      <c r="C10" s="319"/>
      <c r="D10" s="319"/>
      <c r="E10" s="64">
        <v>8000</v>
      </c>
      <c r="F10" s="346" t="s">
        <v>795</v>
      </c>
      <c r="G10" s="346"/>
      <c r="H10" s="346"/>
      <c r="I10" s="346"/>
    </row>
    <row r="11" spans="1:9" ht="23.25">
      <c r="A11" s="5" t="s">
        <v>796</v>
      </c>
      <c r="B11" s="5"/>
      <c r="C11" s="5"/>
      <c r="D11" s="75"/>
      <c r="E11" s="64"/>
      <c r="F11" s="5"/>
      <c r="G11" s="5"/>
      <c r="H11" s="5"/>
      <c r="I11" s="5"/>
    </row>
    <row r="12" spans="1:9" ht="23.25">
      <c r="A12" s="5"/>
      <c r="B12" s="319" t="s">
        <v>986</v>
      </c>
      <c r="C12" s="319"/>
      <c r="D12" s="319"/>
      <c r="E12" s="64">
        <v>830000</v>
      </c>
      <c r="F12" s="346" t="s">
        <v>792</v>
      </c>
      <c r="G12" s="346"/>
      <c r="H12" s="346"/>
      <c r="I12" s="346"/>
    </row>
    <row r="13" spans="1:9" ht="23.25">
      <c r="A13" s="5" t="s">
        <v>1119</v>
      </c>
      <c r="B13" s="5"/>
      <c r="C13" s="5"/>
      <c r="D13" s="5"/>
      <c r="E13" s="64"/>
      <c r="F13" s="78"/>
      <c r="G13" s="5"/>
      <c r="H13" s="5"/>
      <c r="I13" s="5"/>
    </row>
    <row r="14" spans="1:9" ht="23.25">
      <c r="A14" s="5"/>
      <c r="B14" s="319" t="s">
        <v>987</v>
      </c>
      <c r="C14" s="319"/>
      <c r="D14" s="319"/>
      <c r="E14" s="64">
        <v>190000</v>
      </c>
      <c r="F14" s="346" t="s">
        <v>965</v>
      </c>
      <c r="G14" s="346"/>
      <c r="H14" s="346"/>
      <c r="I14" s="346"/>
    </row>
    <row r="15" spans="1:9" ht="23.25">
      <c r="A15" s="5" t="s">
        <v>368</v>
      </c>
      <c r="B15" s="5"/>
      <c r="C15" s="5"/>
      <c r="D15" s="75"/>
      <c r="E15" s="64"/>
      <c r="F15" s="5"/>
      <c r="G15" s="5"/>
      <c r="H15" s="5"/>
      <c r="I15" s="5"/>
    </row>
    <row r="16" spans="1:9" ht="23.25">
      <c r="A16" s="5"/>
      <c r="B16" s="5" t="s">
        <v>1120</v>
      </c>
      <c r="C16" s="5"/>
      <c r="D16" s="5"/>
      <c r="E16" s="5"/>
      <c r="F16" s="118">
        <v>40000</v>
      </c>
      <c r="G16" s="346" t="s">
        <v>119</v>
      </c>
      <c r="H16" s="346"/>
      <c r="I16" s="346"/>
    </row>
    <row r="17" spans="1:9" ht="23.25">
      <c r="A17" s="346" t="s">
        <v>369</v>
      </c>
      <c r="B17" s="346"/>
      <c r="C17" s="346"/>
      <c r="D17" s="346"/>
      <c r="E17" s="346"/>
      <c r="F17" s="346"/>
      <c r="G17" s="346"/>
      <c r="H17" s="346"/>
      <c r="I17" s="346"/>
    </row>
    <row r="18" spans="1:9" ht="23.25">
      <c r="A18" s="5"/>
      <c r="B18" s="319" t="s">
        <v>988</v>
      </c>
      <c r="C18" s="319"/>
      <c r="D18" s="319"/>
      <c r="E18" s="64">
        <v>4500000</v>
      </c>
      <c r="F18" s="346" t="s">
        <v>792</v>
      </c>
      <c r="G18" s="346"/>
      <c r="H18" s="346"/>
      <c r="I18" s="346"/>
    </row>
    <row r="19" spans="1:9" ht="23.25">
      <c r="A19" s="5" t="s">
        <v>370</v>
      </c>
      <c r="B19" s="5"/>
      <c r="C19" s="5"/>
      <c r="D19" s="75"/>
      <c r="E19" s="5"/>
      <c r="F19" s="78"/>
      <c r="G19" s="5"/>
      <c r="H19" s="5"/>
      <c r="I19" s="5"/>
    </row>
    <row r="20" spans="1:9" ht="23.25">
      <c r="A20" s="5"/>
      <c r="B20" s="319" t="s">
        <v>989</v>
      </c>
      <c r="C20" s="319"/>
      <c r="D20" s="319"/>
      <c r="E20" s="64">
        <v>4000000</v>
      </c>
      <c r="F20" s="346" t="s">
        <v>792</v>
      </c>
      <c r="G20" s="346"/>
      <c r="H20" s="346"/>
      <c r="I20" s="346"/>
    </row>
    <row r="21" spans="1:9" ht="23.25">
      <c r="A21" s="5" t="s">
        <v>370</v>
      </c>
      <c r="B21" s="5"/>
      <c r="C21" s="5"/>
      <c r="D21" s="75"/>
      <c r="E21" s="64"/>
      <c r="F21" s="5"/>
      <c r="G21" s="5"/>
      <c r="H21" s="5"/>
      <c r="I21" s="5"/>
    </row>
    <row r="22" spans="1:9" ht="23.25">
      <c r="A22" s="5"/>
      <c r="B22" s="319" t="s">
        <v>990</v>
      </c>
      <c r="C22" s="319"/>
      <c r="D22" s="319"/>
      <c r="E22" s="64">
        <v>130000</v>
      </c>
      <c r="F22" s="346" t="s">
        <v>977</v>
      </c>
      <c r="G22" s="346"/>
      <c r="H22" s="346"/>
      <c r="I22" s="346"/>
    </row>
    <row r="23" spans="1:9" ht="23.25">
      <c r="A23" s="5" t="s">
        <v>76</v>
      </c>
      <c r="B23" s="5"/>
      <c r="C23" s="5"/>
      <c r="D23" s="75"/>
      <c r="E23" s="64"/>
      <c r="F23" s="5"/>
      <c r="G23" s="5"/>
      <c r="H23" s="5"/>
      <c r="I23" s="5"/>
    </row>
    <row r="24" spans="1:9" ht="23.25">
      <c r="A24" s="5"/>
      <c r="B24" s="319" t="s">
        <v>991</v>
      </c>
      <c r="C24" s="319"/>
      <c r="D24" s="319"/>
      <c r="E24" s="64">
        <v>2000000</v>
      </c>
      <c r="F24" s="346" t="s">
        <v>977</v>
      </c>
      <c r="G24" s="346"/>
      <c r="H24" s="346"/>
      <c r="I24" s="346"/>
    </row>
    <row r="25" spans="1:9" ht="23.25">
      <c r="A25" s="5" t="s">
        <v>76</v>
      </c>
      <c r="B25" s="5"/>
      <c r="C25" s="5"/>
      <c r="D25" s="75"/>
      <c r="E25" s="64"/>
      <c r="F25" s="5"/>
      <c r="G25" s="5"/>
      <c r="H25" s="5"/>
      <c r="I25" s="5"/>
    </row>
    <row r="26" spans="1:9" ht="23.25">
      <c r="A26" s="5"/>
      <c r="B26" s="319" t="s">
        <v>992</v>
      </c>
      <c r="C26" s="319"/>
      <c r="D26" s="319"/>
      <c r="E26" s="64">
        <v>4300000</v>
      </c>
      <c r="F26" s="346" t="s">
        <v>792</v>
      </c>
      <c r="G26" s="346"/>
      <c r="H26" s="346"/>
      <c r="I26" s="346"/>
    </row>
    <row r="27" spans="1:9" ht="23.25">
      <c r="A27" s="346" t="s">
        <v>370</v>
      </c>
      <c r="B27" s="346"/>
      <c r="C27" s="346"/>
      <c r="D27" s="346"/>
      <c r="E27" s="346"/>
      <c r="F27" s="346"/>
      <c r="G27" s="346"/>
      <c r="H27" s="346"/>
      <c r="I27" s="346"/>
    </row>
    <row r="28" spans="1:9" ht="23.25">
      <c r="A28" s="5"/>
      <c r="B28" s="65" t="s">
        <v>802</v>
      </c>
      <c r="C28" s="65"/>
      <c r="D28" s="65"/>
      <c r="E28" s="118">
        <v>2000</v>
      </c>
      <c r="F28" s="65" t="s">
        <v>70</v>
      </c>
      <c r="H28" s="65"/>
      <c r="I28" s="65"/>
    </row>
    <row r="29" spans="1:9" ht="23.25">
      <c r="A29" s="5"/>
      <c r="B29" s="319" t="s">
        <v>993</v>
      </c>
      <c r="C29" s="319"/>
      <c r="D29" s="319"/>
      <c r="E29" s="64">
        <v>55000</v>
      </c>
      <c r="F29" s="346" t="s">
        <v>977</v>
      </c>
      <c r="G29" s="346"/>
      <c r="H29" s="346"/>
      <c r="I29" s="346"/>
    </row>
    <row r="30" spans="1:9" ht="23.25">
      <c r="A30" s="5" t="s">
        <v>76</v>
      </c>
      <c r="B30" s="5"/>
      <c r="C30" s="5"/>
      <c r="D30" s="75"/>
      <c r="E30" s="64"/>
      <c r="F30" s="5"/>
      <c r="G30" s="5"/>
      <c r="H30" s="5"/>
      <c r="I30" s="5"/>
    </row>
    <row r="31" spans="1:9" ht="23.25">
      <c r="A31" s="5"/>
      <c r="B31" s="319" t="s">
        <v>994</v>
      </c>
      <c r="C31" s="319"/>
      <c r="D31" s="319"/>
      <c r="E31" s="64">
        <v>100000</v>
      </c>
      <c r="F31" s="346" t="s">
        <v>977</v>
      </c>
      <c r="G31" s="346"/>
      <c r="H31" s="346"/>
      <c r="I31" s="346"/>
    </row>
    <row r="32" spans="1:9" ht="23.25">
      <c r="A32" s="5" t="s">
        <v>76</v>
      </c>
      <c r="B32" s="5"/>
      <c r="C32" s="5"/>
      <c r="D32" s="5"/>
      <c r="E32" s="64"/>
      <c r="F32" s="5"/>
      <c r="G32" s="5"/>
      <c r="H32" s="5"/>
      <c r="I32" s="5"/>
    </row>
    <row r="33" spans="1:9" ht="23.25">
      <c r="A33" s="5"/>
      <c r="B33" s="319" t="s">
        <v>486</v>
      </c>
      <c r="C33" s="319"/>
      <c r="D33" s="319"/>
      <c r="E33" s="319"/>
      <c r="F33" s="118">
        <v>6200000</v>
      </c>
      <c r="G33" s="346" t="s">
        <v>119</v>
      </c>
      <c r="H33" s="346"/>
      <c r="I33" s="346"/>
    </row>
    <row r="34" spans="1:9" ht="23.25">
      <c r="A34" s="346" t="s">
        <v>370</v>
      </c>
      <c r="B34" s="346"/>
      <c r="C34" s="346"/>
      <c r="D34" s="346"/>
      <c r="E34" s="346"/>
      <c r="F34" s="346"/>
      <c r="G34" s="346"/>
      <c r="H34" s="346"/>
      <c r="I34" s="346"/>
    </row>
    <row r="35" spans="1:10" ht="23.25">
      <c r="A35" s="5"/>
      <c r="B35" s="319" t="s">
        <v>1000</v>
      </c>
      <c r="C35" s="319"/>
      <c r="D35" s="319"/>
      <c r="E35" s="319"/>
      <c r="F35" s="118">
        <v>3500</v>
      </c>
      <c r="G35" s="65" t="s">
        <v>70</v>
      </c>
      <c r="H35" s="65"/>
      <c r="I35" s="65"/>
      <c r="J35" s="5"/>
    </row>
    <row r="36" spans="1:10" ht="23.25">
      <c r="A36" s="317" t="s">
        <v>1195</v>
      </c>
      <c r="B36" s="317"/>
      <c r="C36" s="317"/>
      <c r="D36" s="317"/>
      <c r="E36" s="317"/>
      <c r="F36" s="317"/>
      <c r="G36" s="317"/>
      <c r="H36" s="317"/>
      <c r="I36" s="317"/>
      <c r="J36" s="5"/>
    </row>
    <row r="37" spans="1:10" ht="23.25">
      <c r="A37" s="236"/>
      <c r="B37" s="236"/>
      <c r="C37" s="236"/>
      <c r="D37" s="236"/>
      <c r="E37" s="236"/>
      <c r="F37" s="236"/>
      <c r="G37" s="236"/>
      <c r="H37" s="236"/>
      <c r="I37" s="236"/>
      <c r="J37" s="5"/>
    </row>
    <row r="38" spans="1:9" ht="23.25">
      <c r="A38" s="5" t="s">
        <v>433</v>
      </c>
      <c r="B38" s="5"/>
      <c r="C38" s="5"/>
      <c r="D38" s="5"/>
      <c r="E38" s="5"/>
      <c r="F38" s="78"/>
      <c r="G38" s="5"/>
      <c r="H38" s="5"/>
      <c r="I38" s="5"/>
    </row>
    <row r="39" spans="1:9" ht="23.25">
      <c r="A39" s="347" t="s">
        <v>372</v>
      </c>
      <c r="B39" s="347"/>
      <c r="C39" s="347"/>
      <c r="D39" s="347"/>
      <c r="E39" s="347"/>
      <c r="F39" s="174">
        <f>G40+G42+G44+G46+G48+G50+G52+G54+G56+G58</f>
        <v>463200</v>
      </c>
      <c r="G39" s="5" t="s">
        <v>44</v>
      </c>
      <c r="H39" s="5" t="s">
        <v>624</v>
      </c>
      <c r="I39" s="5"/>
    </row>
    <row r="40" spans="1:9" ht="23.25">
      <c r="A40" s="5"/>
      <c r="B40" s="5" t="s">
        <v>436</v>
      </c>
      <c r="C40" s="5"/>
      <c r="D40" s="5"/>
      <c r="E40" s="5"/>
      <c r="F40" s="78" t="s">
        <v>69</v>
      </c>
      <c r="G40" s="5">
        <v>500</v>
      </c>
      <c r="H40" s="346" t="s">
        <v>995</v>
      </c>
      <c r="I40" s="346"/>
    </row>
    <row r="41" spans="1:9" ht="23.25">
      <c r="A41" s="346" t="s">
        <v>208</v>
      </c>
      <c r="B41" s="346"/>
      <c r="C41" s="346"/>
      <c r="D41" s="346"/>
      <c r="E41" s="346"/>
      <c r="F41" s="346"/>
      <c r="G41" s="346"/>
      <c r="H41" s="346"/>
      <c r="I41" s="346"/>
    </row>
    <row r="42" spans="1:9" ht="23.25">
      <c r="A42" s="5"/>
      <c r="B42" s="5" t="s">
        <v>206</v>
      </c>
      <c r="C42" s="5"/>
      <c r="D42" s="5"/>
      <c r="E42" s="5"/>
      <c r="F42" s="78" t="s">
        <v>69</v>
      </c>
      <c r="G42" s="5">
        <v>100</v>
      </c>
      <c r="H42" s="346" t="s">
        <v>995</v>
      </c>
      <c r="I42" s="346"/>
    </row>
    <row r="43" spans="1:9" ht="23.25">
      <c r="A43" s="346" t="s">
        <v>208</v>
      </c>
      <c r="B43" s="346"/>
      <c r="C43" s="346"/>
      <c r="D43" s="346"/>
      <c r="E43" s="346"/>
      <c r="F43" s="346"/>
      <c r="G43" s="346"/>
      <c r="H43" s="346"/>
      <c r="I43" s="346"/>
    </row>
    <row r="44" spans="1:9" ht="23.25">
      <c r="A44" s="5"/>
      <c r="B44" s="5" t="s">
        <v>437</v>
      </c>
      <c r="C44" s="5"/>
      <c r="D44" s="5"/>
      <c r="E44" s="5"/>
      <c r="F44" s="78" t="s">
        <v>69</v>
      </c>
      <c r="G44" s="64">
        <v>15000</v>
      </c>
      <c r="H44" s="346" t="s">
        <v>995</v>
      </c>
      <c r="I44" s="346"/>
    </row>
    <row r="45" spans="1:9" ht="23.25">
      <c r="A45" s="346" t="s">
        <v>208</v>
      </c>
      <c r="B45" s="346"/>
      <c r="C45" s="346"/>
      <c r="D45" s="346"/>
      <c r="E45" s="346"/>
      <c r="F45" s="346"/>
      <c r="G45" s="346"/>
      <c r="H45" s="346"/>
      <c r="I45" s="346"/>
    </row>
    <row r="46" spans="1:9" ht="23.25">
      <c r="A46" s="5"/>
      <c r="B46" s="5" t="s">
        <v>373</v>
      </c>
      <c r="C46" s="5"/>
      <c r="D46" s="5"/>
      <c r="E46" s="5"/>
      <c r="F46" s="78" t="s">
        <v>69</v>
      </c>
      <c r="G46" s="64">
        <v>410000</v>
      </c>
      <c r="H46" s="346" t="s">
        <v>995</v>
      </c>
      <c r="I46" s="346"/>
    </row>
    <row r="47" spans="1:9" ht="23.25">
      <c r="A47" s="346" t="s">
        <v>978</v>
      </c>
      <c r="B47" s="346"/>
      <c r="C47" s="346"/>
      <c r="D47" s="346"/>
      <c r="E47" s="346"/>
      <c r="F47" s="346"/>
      <c r="G47" s="346"/>
      <c r="H47" s="346"/>
      <c r="I47" s="346"/>
    </row>
    <row r="48" spans="1:9" ht="23.25">
      <c r="A48" s="5"/>
      <c r="B48" s="5" t="s">
        <v>1213</v>
      </c>
      <c r="C48" s="5"/>
      <c r="D48" s="5"/>
      <c r="E48" s="5"/>
      <c r="F48" s="78" t="s">
        <v>69</v>
      </c>
      <c r="G48" s="64">
        <v>12000</v>
      </c>
      <c r="H48" s="5" t="s">
        <v>995</v>
      </c>
      <c r="I48" s="5"/>
    </row>
    <row r="49" spans="1:9" ht="23.25">
      <c r="A49" s="346" t="s">
        <v>978</v>
      </c>
      <c r="B49" s="346"/>
      <c r="C49" s="346"/>
      <c r="D49" s="346"/>
      <c r="E49" s="346"/>
      <c r="F49" s="346"/>
      <c r="G49" s="346"/>
      <c r="H49" s="346"/>
      <c r="I49" s="346"/>
    </row>
    <row r="50" spans="1:9" ht="23.25">
      <c r="A50" s="5"/>
      <c r="B50" s="346" t="s">
        <v>900</v>
      </c>
      <c r="C50" s="346"/>
      <c r="D50" s="346"/>
      <c r="E50" s="346"/>
      <c r="F50" s="78" t="s">
        <v>69</v>
      </c>
      <c r="G50" s="64">
        <v>1000</v>
      </c>
      <c r="H50" s="346" t="s">
        <v>995</v>
      </c>
      <c r="I50" s="346"/>
    </row>
    <row r="51" spans="1:9" ht="23.25">
      <c r="A51" s="5" t="s">
        <v>208</v>
      </c>
      <c r="B51" s="5"/>
      <c r="C51" s="5"/>
      <c r="D51" s="5"/>
      <c r="E51" s="5"/>
      <c r="F51" s="78"/>
      <c r="G51" s="5"/>
      <c r="H51" s="5"/>
      <c r="I51" s="5"/>
    </row>
    <row r="52" spans="1:9" ht="23.25">
      <c r="A52" s="5"/>
      <c r="B52" s="5" t="s">
        <v>1215</v>
      </c>
      <c r="C52" s="5"/>
      <c r="D52" s="5"/>
      <c r="E52" s="5"/>
      <c r="F52" s="78" t="s">
        <v>69</v>
      </c>
      <c r="G52" s="64">
        <v>2000</v>
      </c>
      <c r="H52" s="346" t="s">
        <v>995</v>
      </c>
      <c r="I52" s="346"/>
    </row>
    <row r="53" spans="1:9" ht="23.25">
      <c r="A53" s="5" t="s">
        <v>208</v>
      </c>
      <c r="B53" s="5"/>
      <c r="C53" s="5"/>
      <c r="D53" s="5"/>
      <c r="E53" s="5"/>
      <c r="F53" s="78"/>
      <c r="G53" s="64"/>
      <c r="H53" s="5"/>
      <c r="I53" s="5"/>
    </row>
    <row r="54" spans="1:9" ht="23.25">
      <c r="A54" s="5"/>
      <c r="B54" s="5" t="s">
        <v>1216</v>
      </c>
      <c r="C54" s="5"/>
      <c r="D54" s="5"/>
      <c r="E54" s="5"/>
      <c r="F54" s="78" t="s">
        <v>69</v>
      </c>
      <c r="G54" s="64">
        <v>1000</v>
      </c>
      <c r="H54" s="346" t="s">
        <v>995</v>
      </c>
      <c r="I54" s="346"/>
    </row>
    <row r="55" spans="1:9" ht="23.25">
      <c r="A55" s="5" t="s">
        <v>208</v>
      </c>
      <c r="B55" s="5"/>
      <c r="C55" s="5"/>
      <c r="D55" s="5"/>
      <c r="E55" s="5"/>
      <c r="F55" s="78"/>
      <c r="G55" s="64"/>
      <c r="H55" s="5"/>
      <c r="I55" s="5"/>
    </row>
    <row r="56" spans="1:9" ht="23.25">
      <c r="A56" s="5"/>
      <c r="B56" s="5" t="s">
        <v>1217</v>
      </c>
      <c r="C56" s="5"/>
      <c r="D56" s="5"/>
      <c r="E56" s="5"/>
      <c r="F56" s="78" t="s">
        <v>69</v>
      </c>
      <c r="G56" s="64">
        <v>2600</v>
      </c>
      <c r="H56" s="346" t="s">
        <v>995</v>
      </c>
      <c r="I56" s="346"/>
    </row>
    <row r="57" spans="1:9" ht="23.25">
      <c r="A57" s="346" t="s">
        <v>978</v>
      </c>
      <c r="B57" s="346"/>
      <c r="C57" s="346"/>
      <c r="D57" s="346"/>
      <c r="E57" s="346"/>
      <c r="F57" s="346"/>
      <c r="G57" s="346"/>
      <c r="H57" s="346"/>
      <c r="I57" s="346"/>
    </row>
    <row r="58" spans="1:9" ht="23.25">
      <c r="A58" s="5"/>
      <c r="B58" s="5" t="s">
        <v>901</v>
      </c>
      <c r="C58" s="5"/>
      <c r="D58" s="5"/>
      <c r="E58" s="5"/>
      <c r="F58" s="78" t="s">
        <v>69</v>
      </c>
      <c r="G58" s="64">
        <v>19000</v>
      </c>
      <c r="H58" s="5" t="s">
        <v>995</v>
      </c>
      <c r="I58" s="5"/>
    </row>
    <row r="59" spans="1:9" ht="23.25">
      <c r="A59" s="5" t="s">
        <v>208</v>
      </c>
      <c r="B59" s="5"/>
      <c r="C59" s="5"/>
      <c r="D59" s="5"/>
      <c r="E59" s="5"/>
      <c r="F59" s="78"/>
      <c r="G59" s="5"/>
      <c r="H59" s="5"/>
      <c r="I59" s="5"/>
    </row>
    <row r="60" spans="1:9" ht="23.25">
      <c r="A60" s="5" t="s">
        <v>903</v>
      </c>
      <c r="B60" s="5"/>
      <c r="C60" s="5"/>
      <c r="D60" s="5"/>
      <c r="E60" s="5" t="s">
        <v>1</v>
      </c>
      <c r="F60" s="50">
        <f>F61</f>
        <v>180000</v>
      </c>
      <c r="G60" s="5" t="s">
        <v>44</v>
      </c>
      <c r="H60" s="5" t="s">
        <v>624</v>
      </c>
      <c r="I60" s="5"/>
    </row>
    <row r="61" spans="1:9" ht="23.25">
      <c r="A61" s="5"/>
      <c r="B61" s="5" t="s">
        <v>904</v>
      </c>
      <c r="C61" s="5"/>
      <c r="D61" s="5"/>
      <c r="E61" s="5" t="s">
        <v>69</v>
      </c>
      <c r="F61" s="50">
        <v>180000</v>
      </c>
      <c r="G61" s="5" t="s">
        <v>979</v>
      </c>
      <c r="H61" s="5"/>
      <c r="I61" s="5"/>
    </row>
    <row r="62" spans="1:9" ht="23.25">
      <c r="A62" s="5" t="s">
        <v>980</v>
      </c>
      <c r="B62" s="5"/>
      <c r="C62" s="5"/>
      <c r="D62" s="5"/>
      <c r="E62" s="5"/>
      <c r="F62" s="50"/>
      <c r="G62" s="5"/>
      <c r="H62" s="5"/>
      <c r="I62" s="5"/>
    </row>
    <row r="63" spans="1:9" ht="23.25">
      <c r="A63" s="5" t="s">
        <v>905</v>
      </c>
      <c r="B63" s="5"/>
      <c r="C63" s="5"/>
      <c r="D63" s="5"/>
      <c r="E63" s="5"/>
      <c r="F63" s="76">
        <f>F64+F66+F67</f>
        <v>221000</v>
      </c>
      <c r="G63" s="5"/>
      <c r="H63" s="5"/>
      <c r="I63" s="5"/>
    </row>
    <row r="64" spans="1:9" ht="23.25">
      <c r="A64" s="5"/>
      <c r="B64" s="5" t="s">
        <v>906</v>
      </c>
      <c r="C64" s="5"/>
      <c r="D64" s="5"/>
      <c r="E64" s="5" t="s">
        <v>69</v>
      </c>
      <c r="F64" s="50">
        <v>160000</v>
      </c>
      <c r="G64" s="5" t="s">
        <v>213</v>
      </c>
      <c r="H64" s="5"/>
      <c r="I64" s="5"/>
    </row>
    <row r="65" spans="1:9" ht="23.25">
      <c r="A65" s="5" t="s">
        <v>216</v>
      </c>
      <c r="B65" s="5"/>
      <c r="C65" s="5"/>
      <c r="D65" s="5"/>
      <c r="E65" s="5"/>
      <c r="F65" s="50"/>
      <c r="G65" s="5"/>
      <c r="H65" s="5"/>
      <c r="I65" s="5"/>
    </row>
    <row r="66" spans="1:9" ht="23.25">
      <c r="A66" s="5"/>
      <c r="B66" s="5" t="s">
        <v>907</v>
      </c>
      <c r="C66" s="5"/>
      <c r="D66" s="5"/>
      <c r="E66" s="5" t="s">
        <v>69</v>
      </c>
      <c r="F66" s="50">
        <v>1000</v>
      </c>
      <c r="G66" s="5" t="s">
        <v>70</v>
      </c>
      <c r="H66" s="5"/>
      <c r="I66" s="5"/>
    </row>
    <row r="67" spans="1:9" ht="23.25">
      <c r="A67" s="5"/>
      <c r="B67" s="5" t="s">
        <v>908</v>
      </c>
      <c r="C67" s="5"/>
      <c r="D67" s="5"/>
      <c r="E67" s="5" t="s">
        <v>69</v>
      </c>
      <c r="F67" s="50">
        <v>60000</v>
      </c>
      <c r="G67" s="5" t="s">
        <v>979</v>
      </c>
      <c r="H67" s="5"/>
      <c r="I67" s="5"/>
    </row>
    <row r="68" spans="1:9" ht="23.25">
      <c r="A68" s="5" t="s">
        <v>981</v>
      </c>
      <c r="B68" s="5"/>
      <c r="C68" s="5"/>
      <c r="D68" s="5"/>
      <c r="E68" s="5"/>
      <c r="F68" s="78"/>
      <c r="G68" s="5"/>
      <c r="H68" s="5"/>
      <c r="I68" s="5"/>
    </row>
    <row r="69" spans="1:9" ht="23.25">
      <c r="A69" s="317" t="s">
        <v>1196</v>
      </c>
      <c r="B69" s="317"/>
      <c r="C69" s="317"/>
      <c r="D69" s="317"/>
      <c r="E69" s="317"/>
      <c r="F69" s="317"/>
      <c r="G69" s="317"/>
      <c r="H69" s="317"/>
      <c r="I69" s="317"/>
    </row>
    <row r="70" spans="1:9" ht="23.25">
      <c r="A70" s="236"/>
      <c r="B70" s="236"/>
      <c r="C70" s="236"/>
      <c r="D70" s="236"/>
      <c r="E70" s="236"/>
      <c r="F70" s="236"/>
      <c r="G70" s="236"/>
      <c r="H70" s="236"/>
      <c r="I70" s="236"/>
    </row>
    <row r="71" spans="1:9" ht="23.25">
      <c r="A71" s="5" t="s">
        <v>909</v>
      </c>
      <c r="B71" s="5"/>
      <c r="C71" s="5"/>
      <c r="D71" s="5"/>
      <c r="E71" s="5"/>
      <c r="F71" s="78"/>
      <c r="G71" s="5"/>
      <c r="H71" s="5"/>
      <c r="I71" s="5"/>
    </row>
    <row r="72" spans="1:9" ht="23.25">
      <c r="A72" s="5" t="s">
        <v>910</v>
      </c>
      <c r="B72" s="5"/>
      <c r="C72" s="5"/>
      <c r="D72" s="5"/>
      <c r="E72" s="5" t="s">
        <v>1</v>
      </c>
      <c r="F72" s="118">
        <f>F73</f>
        <v>12500000</v>
      </c>
      <c r="G72" s="5" t="s">
        <v>44</v>
      </c>
      <c r="H72" s="5"/>
      <c r="I72" s="5"/>
    </row>
    <row r="73" spans="1:9" ht="23.25">
      <c r="A73" s="5"/>
      <c r="B73" s="5" t="s">
        <v>911</v>
      </c>
      <c r="C73" s="5"/>
      <c r="D73" s="5"/>
      <c r="E73" s="5" t="s">
        <v>69</v>
      </c>
      <c r="F73" s="39">
        <v>12500000</v>
      </c>
      <c r="G73" s="5" t="s">
        <v>979</v>
      </c>
      <c r="H73" s="5"/>
      <c r="I73" s="5"/>
    </row>
    <row r="74" spans="1:9" ht="23.25">
      <c r="A74" s="5" t="s">
        <v>982</v>
      </c>
      <c r="B74" s="5"/>
      <c r="C74" s="5"/>
      <c r="D74" s="5"/>
      <c r="E74" s="5"/>
      <c r="F74" s="38"/>
      <c r="G74" s="5"/>
      <c r="H74" s="5"/>
      <c r="I74" s="5"/>
    </row>
  </sheetData>
  <mergeCells count="50">
    <mergeCell ref="A36:I36"/>
    <mergeCell ref="A69:I69"/>
    <mergeCell ref="B35:E35"/>
    <mergeCell ref="A49:I49"/>
    <mergeCell ref="A57:I57"/>
    <mergeCell ref="H40:I40"/>
    <mergeCell ref="A41:I41"/>
    <mergeCell ref="H42:I42"/>
    <mergeCell ref="A43:I43"/>
    <mergeCell ref="A39:E39"/>
    <mergeCell ref="B10:D10"/>
    <mergeCell ref="B12:D12"/>
    <mergeCell ref="B14:D14"/>
    <mergeCell ref="B18:D18"/>
    <mergeCell ref="A17:I17"/>
    <mergeCell ref="F18:I18"/>
    <mergeCell ref="B20:D20"/>
    <mergeCell ref="B22:D22"/>
    <mergeCell ref="B24:D24"/>
    <mergeCell ref="B26:D26"/>
    <mergeCell ref="H52:I52"/>
    <mergeCell ref="H54:I54"/>
    <mergeCell ref="H56:I56"/>
    <mergeCell ref="B50:E50"/>
    <mergeCell ref="H50:I50"/>
    <mergeCell ref="H44:I44"/>
    <mergeCell ref="A45:I45"/>
    <mergeCell ref="H46:I46"/>
    <mergeCell ref="A47:I47"/>
    <mergeCell ref="F29:I29"/>
    <mergeCell ref="F31:I31"/>
    <mergeCell ref="G33:I33"/>
    <mergeCell ref="A34:I34"/>
    <mergeCell ref="B29:D29"/>
    <mergeCell ref="B31:D31"/>
    <mergeCell ref="B33:E33"/>
    <mergeCell ref="F26:I26"/>
    <mergeCell ref="A27:I27"/>
    <mergeCell ref="F22:I22"/>
    <mergeCell ref="F24:I24"/>
    <mergeCell ref="F20:I20"/>
    <mergeCell ref="F10:I10"/>
    <mergeCell ref="F12:I12"/>
    <mergeCell ref="F14:I14"/>
    <mergeCell ref="G16:I16"/>
    <mergeCell ref="A1:I1"/>
    <mergeCell ref="A3:I3"/>
    <mergeCell ref="A4:I4"/>
    <mergeCell ref="A5:I5"/>
    <mergeCell ref="A2:I2"/>
  </mergeCells>
  <printOptions/>
  <pageMargins left="0.7874015748031497" right="0.1968503937007874" top="0.984251968503937" bottom="0.5905511811023623" header="0.5118110236220472" footer="0.5118110236220472"/>
  <pageSetup horizontalDpi="600" verticalDpi="600" orientation="portrait" paperSize="9" scale="94" r:id="rId1"/>
  <rowBreaks count="2" manualBreakCount="2">
    <brk id="35" max="8" man="1"/>
    <brk id="68" max="8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4"/>
  </sheetPr>
  <dimension ref="A1:K329"/>
  <sheetViews>
    <sheetView view="pageBreakPreview" zoomScaleSheetLayoutView="100" workbookViewId="0" topLeftCell="A328">
      <selection activeCell="H22" sqref="H22:I23"/>
    </sheetView>
  </sheetViews>
  <sheetFormatPr defaultColWidth="9.140625" defaultRowHeight="21.75"/>
  <cols>
    <col min="1" max="7" width="9.140625" style="1" customWidth="1"/>
    <col min="8" max="8" width="12.140625" style="1" customWidth="1"/>
    <col min="9" max="10" width="9.140625" style="1" customWidth="1"/>
    <col min="11" max="11" width="4.140625" style="1" customWidth="1"/>
    <col min="12" max="12" width="13.421875" style="1" bestFit="1" customWidth="1"/>
    <col min="13" max="16384" width="9.140625" style="1" customWidth="1"/>
  </cols>
  <sheetData>
    <row r="1" spans="1:11" ht="21">
      <c r="A1" s="318" t="s">
        <v>1197</v>
      </c>
      <c r="B1" s="335"/>
      <c r="C1" s="335"/>
      <c r="D1" s="335"/>
      <c r="E1" s="335"/>
      <c r="F1" s="335"/>
      <c r="G1" s="335"/>
      <c r="H1" s="335"/>
      <c r="I1" s="335"/>
      <c r="J1" s="335"/>
      <c r="K1" s="3"/>
    </row>
    <row r="2" spans="1:11" ht="23.25">
      <c r="A2" s="324" t="s">
        <v>3</v>
      </c>
      <c r="B2" s="324"/>
      <c r="C2" s="324"/>
      <c r="D2" s="324"/>
      <c r="E2" s="324"/>
      <c r="F2" s="324"/>
      <c r="G2" s="324"/>
      <c r="H2" s="324"/>
      <c r="I2" s="324"/>
      <c r="J2" s="324"/>
      <c r="K2" s="56"/>
    </row>
    <row r="3" spans="1:11" ht="23.25">
      <c r="A3" s="324" t="s">
        <v>1317</v>
      </c>
      <c r="B3" s="324"/>
      <c r="C3" s="324"/>
      <c r="D3" s="324"/>
      <c r="E3" s="324"/>
      <c r="F3" s="324"/>
      <c r="G3" s="324"/>
      <c r="H3" s="324"/>
      <c r="I3" s="324"/>
      <c r="J3" s="324"/>
      <c r="K3" s="56"/>
    </row>
    <row r="4" spans="1:11" ht="23.25">
      <c r="A4" s="324" t="s">
        <v>300</v>
      </c>
      <c r="B4" s="324"/>
      <c r="C4" s="324"/>
      <c r="D4" s="324"/>
      <c r="E4" s="324"/>
      <c r="F4" s="324"/>
      <c r="G4" s="324"/>
      <c r="H4" s="324"/>
      <c r="I4" s="324"/>
      <c r="J4" s="324"/>
      <c r="K4" s="56"/>
    </row>
    <row r="5" spans="1:11" ht="23.25">
      <c r="A5" s="324" t="s">
        <v>4</v>
      </c>
      <c r="B5" s="324"/>
      <c r="C5" s="324"/>
      <c r="D5" s="324"/>
      <c r="E5" s="324"/>
      <c r="F5" s="324"/>
      <c r="G5" s="324"/>
      <c r="H5" s="324"/>
      <c r="I5" s="324"/>
      <c r="J5" s="324"/>
      <c r="K5" s="56"/>
    </row>
    <row r="6" spans="1:11" ht="23.25">
      <c r="A6" s="324" t="s">
        <v>913</v>
      </c>
      <c r="B6" s="324"/>
      <c r="C6" s="324"/>
      <c r="D6" s="324"/>
      <c r="E6" s="324"/>
      <c r="F6" s="324"/>
      <c r="G6" s="324"/>
      <c r="H6" s="324"/>
      <c r="I6" s="324"/>
      <c r="J6" s="324"/>
      <c r="K6" s="56"/>
    </row>
    <row r="7" spans="1:11" ht="23.25">
      <c r="A7" s="324" t="s">
        <v>5</v>
      </c>
      <c r="B7" s="324"/>
      <c r="C7" s="324"/>
      <c r="D7" s="324"/>
      <c r="E7" s="324"/>
      <c r="F7" s="324"/>
      <c r="G7" s="324"/>
      <c r="H7" s="324"/>
      <c r="I7" s="324"/>
      <c r="J7" s="324"/>
      <c r="K7" s="56"/>
    </row>
    <row r="8" spans="1:11" ht="21">
      <c r="A8" s="335" t="s">
        <v>6</v>
      </c>
      <c r="B8" s="335"/>
      <c r="C8" s="335"/>
      <c r="D8" s="335"/>
      <c r="E8" s="335"/>
      <c r="F8" s="335"/>
      <c r="G8" s="335"/>
      <c r="H8" s="335"/>
      <c r="I8" s="335"/>
      <c r="J8" s="335"/>
      <c r="K8" s="3"/>
    </row>
    <row r="9" spans="1:9" ht="21">
      <c r="A9" s="3"/>
      <c r="B9" s="3"/>
      <c r="C9" s="3"/>
      <c r="D9" s="3"/>
      <c r="E9" s="3"/>
      <c r="F9" s="3"/>
      <c r="G9" s="3"/>
      <c r="H9" s="3"/>
      <c r="I9" s="3"/>
    </row>
    <row r="10" spans="1:11" ht="23.25">
      <c r="A10" s="345" t="s">
        <v>7</v>
      </c>
      <c r="B10" s="345"/>
      <c r="C10" s="5"/>
      <c r="D10" s="5"/>
      <c r="E10" s="5"/>
      <c r="F10" s="5"/>
      <c r="G10" s="5"/>
      <c r="H10" s="5"/>
      <c r="I10" s="5"/>
      <c r="J10" s="5"/>
      <c r="K10" s="5"/>
    </row>
    <row r="11" spans="1:11" ht="23.25">
      <c r="A11" s="319" t="s">
        <v>996</v>
      </c>
      <c r="B11" s="319"/>
      <c r="C11" s="319"/>
      <c r="D11" s="319"/>
      <c r="E11" s="319"/>
      <c r="F11" s="319"/>
      <c r="G11" s="319"/>
      <c r="H11" s="319"/>
      <c r="I11" s="319"/>
      <c r="J11" s="319"/>
      <c r="K11" s="319"/>
    </row>
    <row r="12" spans="1:11" ht="23.25">
      <c r="A12" s="319" t="s">
        <v>1121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319"/>
    </row>
    <row r="13" spans="1:11" ht="23.25">
      <c r="A13" s="319" t="s">
        <v>997</v>
      </c>
      <c r="B13" s="319"/>
      <c r="C13" s="319"/>
      <c r="D13" s="319"/>
      <c r="E13" s="319"/>
      <c r="F13" s="319"/>
      <c r="G13" s="319"/>
      <c r="H13" s="319"/>
      <c r="I13" s="319"/>
      <c r="J13" s="319"/>
      <c r="K13" s="319"/>
    </row>
    <row r="15" spans="1:10" ht="23.25">
      <c r="A15" s="10" t="s">
        <v>8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ht="23.25">
      <c r="A16" s="5"/>
      <c r="B16" s="5" t="s">
        <v>811</v>
      </c>
      <c r="C16" s="5"/>
      <c r="D16" s="5"/>
      <c r="E16" s="5"/>
      <c r="F16" s="5"/>
      <c r="G16" s="5"/>
      <c r="H16" s="5"/>
      <c r="I16" s="5"/>
      <c r="J16" s="5"/>
    </row>
    <row r="17" spans="1:10" ht="23.25">
      <c r="A17" s="5"/>
      <c r="B17" s="5" t="s">
        <v>812</v>
      </c>
      <c r="C17" s="5"/>
      <c r="D17" s="5"/>
      <c r="E17" s="5"/>
      <c r="F17" s="5"/>
      <c r="G17" s="5"/>
      <c r="H17" s="5"/>
      <c r="I17" s="5"/>
      <c r="J17" s="5"/>
    </row>
    <row r="18" spans="1:10" ht="23.25">
      <c r="A18" s="5"/>
      <c r="B18" s="5" t="s">
        <v>813</v>
      </c>
      <c r="C18" s="5"/>
      <c r="D18" s="5"/>
      <c r="E18" s="5"/>
      <c r="F18" s="5"/>
      <c r="G18" s="5"/>
      <c r="H18" s="5"/>
      <c r="I18" s="5"/>
      <c r="J18" s="5"/>
    </row>
    <row r="19" spans="1:10" ht="23.25">
      <c r="A19" s="5"/>
      <c r="B19" s="5" t="s">
        <v>814</v>
      </c>
      <c r="C19" s="5"/>
      <c r="D19" s="5"/>
      <c r="E19" s="5"/>
      <c r="F19" s="5"/>
      <c r="G19" s="5"/>
      <c r="H19" s="5"/>
      <c r="I19" s="5"/>
      <c r="J19" s="5"/>
    </row>
    <row r="21" spans="1:10" ht="23.25">
      <c r="A21" s="10" t="s">
        <v>217</v>
      </c>
      <c r="B21" s="5"/>
      <c r="C21" s="5"/>
      <c r="D21" s="5"/>
      <c r="E21" s="5"/>
      <c r="F21" s="5"/>
      <c r="G21" s="5"/>
      <c r="H21" s="5"/>
      <c r="I21" s="5"/>
      <c r="J21" s="5"/>
    </row>
    <row r="22" spans="1:11" ht="23.25">
      <c r="A22" s="5"/>
      <c r="B22" s="5" t="s">
        <v>815</v>
      </c>
      <c r="C22" s="5"/>
      <c r="D22" s="5"/>
      <c r="E22" s="5"/>
      <c r="F22" s="5" t="s">
        <v>1022</v>
      </c>
      <c r="G22" s="5"/>
      <c r="H22" s="297">
        <f>บัญชีรายละเอียดงบประมาณ!J12</f>
        <v>9644080</v>
      </c>
      <c r="I22" s="297"/>
      <c r="J22" s="5" t="s">
        <v>44</v>
      </c>
      <c r="K22" s="8"/>
    </row>
    <row r="23" spans="1:10" ht="23.25">
      <c r="A23" s="5"/>
      <c r="B23" s="5" t="s">
        <v>1025</v>
      </c>
      <c r="C23" s="5"/>
      <c r="D23" s="5"/>
      <c r="E23" s="5"/>
      <c r="F23" s="5" t="s">
        <v>1022</v>
      </c>
      <c r="G23" s="5"/>
      <c r="H23" s="297">
        <f>บัญชีรายละเอียดงบประมาณ!J14</f>
        <v>2003440</v>
      </c>
      <c r="I23" s="297"/>
      <c r="J23" s="5" t="s">
        <v>44</v>
      </c>
    </row>
    <row r="36" spans="1:11" ht="23.25">
      <c r="A36" s="318" t="s">
        <v>1205</v>
      </c>
      <c r="B36" s="335"/>
      <c r="C36" s="335"/>
      <c r="D36" s="335"/>
      <c r="E36" s="335"/>
      <c r="F36" s="335"/>
      <c r="G36" s="335"/>
      <c r="H36" s="335"/>
      <c r="I36" s="335"/>
      <c r="J36" s="335"/>
      <c r="K36" s="56"/>
    </row>
    <row r="37" spans="1:11" ht="23.25">
      <c r="A37" s="324" t="s">
        <v>3</v>
      </c>
      <c r="B37" s="324"/>
      <c r="C37" s="324"/>
      <c r="D37" s="324"/>
      <c r="E37" s="324"/>
      <c r="F37" s="324"/>
      <c r="G37" s="324"/>
      <c r="H37" s="324"/>
      <c r="I37" s="324"/>
      <c r="J37" s="324"/>
      <c r="K37" s="56"/>
    </row>
    <row r="38" spans="1:11" ht="23.25">
      <c r="A38" s="324" t="s">
        <v>1317</v>
      </c>
      <c r="B38" s="324"/>
      <c r="C38" s="324"/>
      <c r="D38" s="324"/>
      <c r="E38" s="324"/>
      <c r="F38" s="324"/>
      <c r="G38" s="324"/>
      <c r="H38" s="324"/>
      <c r="I38" s="324"/>
      <c r="J38" s="324"/>
      <c r="K38" s="56"/>
    </row>
    <row r="39" spans="1:11" ht="23.25">
      <c r="A39" s="324" t="s">
        <v>300</v>
      </c>
      <c r="B39" s="324"/>
      <c r="C39" s="324"/>
      <c r="D39" s="324"/>
      <c r="E39" s="324"/>
      <c r="F39" s="324"/>
      <c r="G39" s="324"/>
      <c r="H39" s="324"/>
      <c r="I39" s="324"/>
      <c r="J39" s="324"/>
      <c r="K39" s="56"/>
    </row>
    <row r="40" spans="1:11" ht="23.25">
      <c r="A40" s="324" t="s">
        <v>4</v>
      </c>
      <c r="B40" s="324"/>
      <c r="C40" s="324"/>
      <c r="D40" s="324"/>
      <c r="E40" s="324"/>
      <c r="F40" s="324"/>
      <c r="G40" s="324"/>
      <c r="H40" s="324"/>
      <c r="I40" s="324"/>
      <c r="J40" s="324"/>
      <c r="K40" s="56"/>
    </row>
    <row r="41" spans="1:11" ht="23.25">
      <c r="A41" s="324" t="s">
        <v>913</v>
      </c>
      <c r="B41" s="324"/>
      <c r="C41" s="324"/>
      <c r="D41" s="324"/>
      <c r="E41" s="324"/>
      <c r="F41" s="324"/>
      <c r="G41" s="324"/>
      <c r="H41" s="324"/>
      <c r="I41" s="324"/>
      <c r="J41" s="324"/>
      <c r="K41" s="56"/>
    </row>
    <row r="42" spans="1:11" ht="23.25">
      <c r="A42" s="324" t="s">
        <v>36</v>
      </c>
      <c r="B42" s="324"/>
      <c r="C42" s="324"/>
      <c r="D42" s="324"/>
      <c r="E42" s="324"/>
      <c r="F42" s="324"/>
      <c r="G42" s="324"/>
      <c r="H42" s="324"/>
      <c r="I42" s="324"/>
      <c r="J42" s="324"/>
      <c r="K42" s="3"/>
    </row>
    <row r="43" spans="1:10" ht="21">
      <c r="A43" s="335" t="s">
        <v>6</v>
      </c>
      <c r="B43" s="335"/>
      <c r="C43" s="335"/>
      <c r="D43" s="335"/>
      <c r="E43" s="335"/>
      <c r="F43" s="335"/>
      <c r="G43" s="335"/>
      <c r="H43" s="335"/>
      <c r="I43" s="335"/>
      <c r="J43" s="335"/>
    </row>
    <row r="44" spans="1:9" ht="21">
      <c r="A44" s="3"/>
      <c r="B44" s="3"/>
      <c r="C44" s="3"/>
      <c r="D44" s="3"/>
      <c r="E44" s="3"/>
      <c r="F44" s="3"/>
      <c r="G44" s="3"/>
      <c r="H44" s="3"/>
      <c r="I44" s="3"/>
    </row>
    <row r="45" spans="1:10" ht="23.25">
      <c r="A45" s="345" t="s">
        <v>7</v>
      </c>
      <c r="B45" s="345"/>
      <c r="C45" s="5"/>
      <c r="D45" s="5"/>
      <c r="E45" s="5"/>
      <c r="F45" s="5"/>
      <c r="G45" s="5"/>
      <c r="H45" s="5"/>
      <c r="I45" s="5"/>
      <c r="J45" s="5"/>
    </row>
    <row r="46" spans="1:10" ht="23.25">
      <c r="A46" s="5"/>
      <c r="B46" s="346" t="s">
        <v>690</v>
      </c>
      <c r="C46" s="346"/>
      <c r="D46" s="346"/>
      <c r="E46" s="346"/>
      <c r="F46" s="346"/>
      <c r="G46" s="346"/>
      <c r="H46" s="346"/>
      <c r="I46" s="346"/>
      <c r="J46" s="346"/>
    </row>
    <row r="49" spans="1:10" ht="21">
      <c r="A49" s="334"/>
      <c r="B49" s="334"/>
      <c r="C49" s="334"/>
      <c r="D49" s="334"/>
      <c r="E49" s="334"/>
      <c r="F49" s="334"/>
      <c r="G49" s="334"/>
      <c r="H49" s="334"/>
      <c r="I49" s="334"/>
      <c r="J49" s="334"/>
    </row>
    <row r="50" spans="1:9" ht="23.25">
      <c r="A50" s="10" t="s">
        <v>8</v>
      </c>
      <c r="B50" s="5"/>
      <c r="C50" s="5"/>
      <c r="D50" s="5"/>
      <c r="E50" s="5"/>
      <c r="F50" s="5"/>
      <c r="G50" s="5"/>
      <c r="H50" s="5"/>
      <c r="I50" s="5"/>
    </row>
    <row r="51" spans="1:9" ht="23.25">
      <c r="A51" s="5"/>
      <c r="B51" s="5" t="s">
        <v>691</v>
      </c>
      <c r="C51" s="5"/>
      <c r="D51" s="5"/>
      <c r="E51" s="5"/>
      <c r="F51" s="5"/>
      <c r="G51" s="5"/>
      <c r="H51" s="5"/>
      <c r="I51" s="5"/>
    </row>
    <row r="52" spans="1:9" ht="23.25">
      <c r="A52" s="5"/>
      <c r="B52" s="5" t="s">
        <v>692</v>
      </c>
      <c r="C52" s="5"/>
      <c r="D52" s="5"/>
      <c r="E52" s="5"/>
      <c r="F52" s="5"/>
      <c r="G52" s="5"/>
      <c r="H52" s="5"/>
      <c r="I52" s="5"/>
    </row>
    <row r="53" spans="1:9" ht="23.25">
      <c r="A53" s="5"/>
      <c r="B53" s="5" t="s">
        <v>693</v>
      </c>
      <c r="C53" s="5"/>
      <c r="D53" s="5"/>
      <c r="E53" s="5"/>
      <c r="F53" s="5"/>
      <c r="G53" s="5"/>
      <c r="H53" s="5"/>
      <c r="I53" s="5"/>
    </row>
    <row r="54" spans="1:9" ht="23.25">
      <c r="A54" s="5"/>
      <c r="B54" s="5" t="s">
        <v>694</v>
      </c>
      <c r="C54" s="5"/>
      <c r="D54" s="5"/>
      <c r="E54" s="5"/>
      <c r="F54" s="5"/>
      <c r="G54" s="5"/>
      <c r="H54" s="5"/>
      <c r="I54" s="5"/>
    </row>
    <row r="55" spans="1:9" ht="23.25">
      <c r="A55" s="5"/>
      <c r="B55" s="5"/>
      <c r="C55" s="5"/>
      <c r="D55" s="5"/>
      <c r="E55" s="5"/>
      <c r="F55" s="5"/>
      <c r="G55" s="5"/>
      <c r="H55" s="5"/>
      <c r="I55" s="5"/>
    </row>
    <row r="56" spans="1:9" ht="23.25">
      <c r="A56" s="5"/>
      <c r="B56" s="5"/>
      <c r="C56" s="5"/>
      <c r="D56" s="5"/>
      <c r="E56" s="5"/>
      <c r="F56" s="5"/>
      <c r="G56" s="5"/>
      <c r="H56" s="5"/>
      <c r="I56" s="5"/>
    </row>
    <row r="57" spans="1:9" ht="23.25">
      <c r="A57" s="5"/>
      <c r="B57" s="5"/>
      <c r="C57" s="5"/>
      <c r="D57" s="5"/>
      <c r="E57" s="5"/>
      <c r="F57" s="5"/>
      <c r="G57" s="5"/>
      <c r="H57" s="5"/>
      <c r="I57" s="5"/>
    </row>
    <row r="58" spans="1:11" ht="23.25">
      <c r="A58" s="10" t="s">
        <v>217</v>
      </c>
      <c r="B58" s="5"/>
      <c r="C58" s="5"/>
      <c r="D58" s="5"/>
      <c r="E58" s="5"/>
      <c r="F58" s="5"/>
      <c r="G58" s="5"/>
      <c r="H58" s="5"/>
      <c r="I58" s="5"/>
      <c r="K58" s="8"/>
    </row>
    <row r="59" spans="1:9" ht="23.25">
      <c r="A59" s="5"/>
      <c r="B59" s="5" t="s">
        <v>1021</v>
      </c>
      <c r="C59" s="5"/>
      <c r="D59" s="5"/>
      <c r="E59" s="5" t="s">
        <v>1022</v>
      </c>
      <c r="F59" s="5"/>
      <c r="G59" s="297">
        <f>บัญชีรายละเอียดงบประมาณ!J35</f>
        <v>200000</v>
      </c>
      <c r="H59" s="297"/>
      <c r="I59" s="5" t="s">
        <v>44</v>
      </c>
    </row>
    <row r="60" spans="7:8" ht="21">
      <c r="G60" s="299"/>
      <c r="H60" s="299"/>
    </row>
    <row r="71" spans="1:11" ht="23.25">
      <c r="A71" s="317" t="s">
        <v>1206</v>
      </c>
      <c r="B71" s="324"/>
      <c r="C71" s="324"/>
      <c r="D71" s="324"/>
      <c r="E71" s="324"/>
      <c r="F71" s="324"/>
      <c r="G71" s="324"/>
      <c r="H71" s="324"/>
      <c r="I71" s="324"/>
      <c r="J71" s="324"/>
      <c r="K71" s="56"/>
    </row>
    <row r="72" spans="1:11" ht="23.25">
      <c r="A72" s="324" t="s">
        <v>3</v>
      </c>
      <c r="B72" s="324"/>
      <c r="C72" s="324"/>
      <c r="D72" s="324"/>
      <c r="E72" s="324"/>
      <c r="F72" s="324"/>
      <c r="G72" s="324"/>
      <c r="H72" s="324"/>
      <c r="I72" s="324"/>
      <c r="J72" s="324"/>
      <c r="K72" s="56"/>
    </row>
    <row r="73" spans="1:11" ht="23.25">
      <c r="A73" s="324" t="s">
        <v>1317</v>
      </c>
      <c r="B73" s="324"/>
      <c r="C73" s="324"/>
      <c r="D73" s="324"/>
      <c r="E73" s="324"/>
      <c r="F73" s="324"/>
      <c r="G73" s="324"/>
      <c r="H73" s="324"/>
      <c r="I73" s="324"/>
      <c r="J73" s="324"/>
      <c r="K73" s="56"/>
    </row>
    <row r="74" spans="1:11" ht="23.25">
      <c r="A74" s="324" t="s">
        <v>300</v>
      </c>
      <c r="B74" s="324"/>
      <c r="C74" s="324"/>
      <c r="D74" s="324"/>
      <c r="E74" s="324"/>
      <c r="F74" s="324"/>
      <c r="G74" s="324"/>
      <c r="H74" s="324"/>
      <c r="I74" s="324"/>
      <c r="J74" s="324"/>
      <c r="K74" s="56"/>
    </row>
    <row r="75" spans="1:11" ht="23.25">
      <c r="A75" s="324" t="s">
        <v>4</v>
      </c>
      <c r="B75" s="324"/>
      <c r="C75" s="324"/>
      <c r="D75" s="324"/>
      <c r="E75" s="324"/>
      <c r="F75" s="324"/>
      <c r="G75" s="324"/>
      <c r="H75" s="324"/>
      <c r="I75" s="324"/>
      <c r="J75" s="324"/>
      <c r="K75" s="56"/>
    </row>
    <row r="76" spans="1:11" ht="23.25">
      <c r="A76" s="324" t="s">
        <v>915</v>
      </c>
      <c r="B76" s="324"/>
      <c r="C76" s="324"/>
      <c r="D76" s="324"/>
      <c r="E76" s="324"/>
      <c r="F76" s="324"/>
      <c r="G76" s="324"/>
      <c r="H76" s="324"/>
      <c r="I76" s="324"/>
      <c r="J76" s="324"/>
      <c r="K76" s="56"/>
    </row>
    <row r="77" spans="1:11" ht="23.25">
      <c r="A77" s="324" t="s">
        <v>1032</v>
      </c>
      <c r="B77" s="324"/>
      <c r="C77" s="324"/>
      <c r="D77" s="324"/>
      <c r="E77" s="324"/>
      <c r="F77" s="324"/>
      <c r="G77" s="324"/>
      <c r="H77" s="324"/>
      <c r="I77" s="324"/>
      <c r="J77" s="324"/>
      <c r="K77" s="3"/>
    </row>
    <row r="78" spans="1:10" ht="21">
      <c r="A78" s="335" t="s">
        <v>6</v>
      </c>
      <c r="B78" s="335"/>
      <c r="C78" s="335"/>
      <c r="D78" s="335"/>
      <c r="E78" s="335"/>
      <c r="F78" s="335"/>
      <c r="G78" s="335"/>
      <c r="H78" s="335"/>
      <c r="I78" s="335"/>
      <c r="J78" s="335"/>
    </row>
    <row r="79" spans="1:9" ht="21">
      <c r="A79" s="3"/>
      <c r="B79" s="3"/>
      <c r="C79" s="3"/>
      <c r="D79" s="3"/>
      <c r="E79" s="3"/>
      <c r="F79" s="3"/>
      <c r="G79" s="3"/>
      <c r="H79" s="3"/>
      <c r="I79" s="3"/>
    </row>
    <row r="80" spans="1:10" ht="23.25">
      <c r="A80" s="10" t="s">
        <v>7</v>
      </c>
      <c r="B80" s="5"/>
      <c r="C80" s="5"/>
      <c r="D80" s="5"/>
      <c r="E80" s="5"/>
      <c r="F80" s="5"/>
      <c r="G80" s="5"/>
      <c r="H80" s="5"/>
      <c r="I80" s="5"/>
      <c r="J80" s="5"/>
    </row>
    <row r="81" spans="1:10" ht="23.25">
      <c r="A81" s="5"/>
      <c r="B81" s="346" t="s">
        <v>1033</v>
      </c>
      <c r="C81" s="346"/>
      <c r="D81" s="346"/>
      <c r="E81" s="346"/>
      <c r="F81" s="346"/>
      <c r="G81" s="346"/>
      <c r="H81" s="346"/>
      <c r="I81" s="346"/>
      <c r="J81" s="346"/>
    </row>
    <row r="82" spans="1:10" ht="23.25">
      <c r="A82" s="5"/>
      <c r="B82" s="346" t="s">
        <v>1034</v>
      </c>
      <c r="C82" s="346"/>
      <c r="D82" s="346"/>
      <c r="E82" s="346"/>
      <c r="F82" s="346"/>
      <c r="G82" s="346"/>
      <c r="H82" s="346"/>
      <c r="I82" s="346"/>
      <c r="J82" s="346"/>
    </row>
    <row r="83" spans="1:10" ht="23.25">
      <c r="A83" s="5"/>
      <c r="B83" s="346" t="s">
        <v>515</v>
      </c>
      <c r="C83" s="346"/>
      <c r="D83" s="346"/>
      <c r="E83" s="346"/>
      <c r="F83" s="346"/>
      <c r="G83" s="346"/>
      <c r="H83" s="346"/>
      <c r="I83" s="346"/>
      <c r="J83" s="346"/>
    </row>
    <row r="84" spans="1:10" ht="23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ht="23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ht="23.25">
      <c r="A86" s="10" t="s">
        <v>8</v>
      </c>
      <c r="B86" s="5"/>
      <c r="C86" s="5"/>
      <c r="D86" s="5"/>
      <c r="E86" s="5"/>
      <c r="F86" s="5"/>
      <c r="G86" s="5"/>
      <c r="H86" s="5"/>
      <c r="I86" s="5"/>
      <c r="J86" s="5"/>
    </row>
    <row r="87" spans="1:10" ht="23.25">
      <c r="A87" s="5"/>
      <c r="B87" s="346" t="s">
        <v>704</v>
      </c>
      <c r="C87" s="346"/>
      <c r="D87" s="346"/>
      <c r="E87" s="346"/>
      <c r="F87" s="346"/>
      <c r="G87" s="346"/>
      <c r="H87" s="346"/>
      <c r="I87" s="346"/>
      <c r="J87" s="346"/>
    </row>
    <row r="88" spans="1:10" ht="23.25">
      <c r="A88" s="5"/>
      <c r="B88" s="346" t="s">
        <v>705</v>
      </c>
      <c r="C88" s="346"/>
      <c r="D88" s="346"/>
      <c r="E88" s="346"/>
      <c r="F88" s="346"/>
      <c r="G88" s="346"/>
      <c r="H88" s="346"/>
      <c r="I88" s="346"/>
      <c r="J88" s="346"/>
    </row>
    <row r="89" spans="1:10" ht="23.25">
      <c r="A89" s="5"/>
      <c r="B89" s="5" t="s">
        <v>706</v>
      </c>
      <c r="C89" s="5"/>
      <c r="D89" s="5"/>
      <c r="E89" s="5"/>
      <c r="F89" s="5"/>
      <c r="G89" s="5"/>
      <c r="H89" s="5"/>
      <c r="I89" s="5"/>
      <c r="J89" s="5"/>
    </row>
    <row r="90" spans="1:10" ht="23.25">
      <c r="A90" s="5"/>
      <c r="B90" s="346" t="s">
        <v>707</v>
      </c>
      <c r="C90" s="346"/>
      <c r="D90" s="346"/>
      <c r="E90" s="346"/>
      <c r="F90" s="346"/>
      <c r="G90" s="346"/>
      <c r="H90" s="346"/>
      <c r="I90" s="346"/>
      <c r="J90" s="346"/>
    </row>
    <row r="91" spans="1:10" ht="23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ht="23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23.25">
      <c r="A93" s="10" t="s">
        <v>217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ht="23.25">
      <c r="A94" s="5"/>
      <c r="B94" s="5" t="s">
        <v>505</v>
      </c>
      <c r="C94" s="5"/>
      <c r="D94" s="5"/>
      <c r="E94" s="5"/>
      <c r="F94" s="5" t="s">
        <v>1022</v>
      </c>
      <c r="G94" s="5"/>
      <c r="H94" s="50">
        <f>บัญชีรายละเอียดงบประมาณ!J58</f>
        <v>5043930</v>
      </c>
      <c r="I94" s="5" t="s">
        <v>44</v>
      </c>
      <c r="J94" s="5"/>
    </row>
    <row r="95" spans="6:8" ht="21">
      <c r="F95" s="1" t="s">
        <v>41</v>
      </c>
      <c r="H95" s="1" t="s">
        <v>41</v>
      </c>
    </row>
    <row r="105" spans="1:11" ht="23.25">
      <c r="A105" s="317" t="s">
        <v>1207</v>
      </c>
      <c r="B105" s="324"/>
      <c r="C105" s="324"/>
      <c r="D105" s="324"/>
      <c r="E105" s="324"/>
      <c r="F105" s="324"/>
      <c r="G105" s="324"/>
      <c r="H105" s="324"/>
      <c r="I105" s="324"/>
      <c r="J105" s="324"/>
      <c r="K105" s="56"/>
    </row>
    <row r="106" spans="1:11" ht="23.25">
      <c r="A106" s="324" t="s">
        <v>3</v>
      </c>
      <c r="B106" s="324"/>
      <c r="C106" s="324"/>
      <c r="D106" s="324"/>
      <c r="E106" s="324"/>
      <c r="F106" s="324"/>
      <c r="G106" s="324"/>
      <c r="H106" s="324"/>
      <c r="I106" s="324"/>
      <c r="J106" s="324"/>
      <c r="K106" s="56"/>
    </row>
    <row r="107" spans="1:11" ht="23.25">
      <c r="A107" s="324" t="s">
        <v>1317</v>
      </c>
      <c r="B107" s="324"/>
      <c r="C107" s="324"/>
      <c r="D107" s="324"/>
      <c r="E107" s="324"/>
      <c r="F107" s="324"/>
      <c r="G107" s="324"/>
      <c r="H107" s="324"/>
      <c r="I107" s="324"/>
      <c r="J107" s="324"/>
      <c r="K107" s="56"/>
    </row>
    <row r="108" spans="1:11" ht="23.25">
      <c r="A108" s="324" t="s">
        <v>300</v>
      </c>
      <c r="B108" s="324"/>
      <c r="C108" s="324"/>
      <c r="D108" s="324"/>
      <c r="E108" s="324"/>
      <c r="F108" s="324"/>
      <c r="G108" s="324"/>
      <c r="H108" s="324"/>
      <c r="I108" s="324"/>
      <c r="J108" s="324"/>
      <c r="K108" s="56"/>
    </row>
    <row r="109" spans="1:11" ht="23.25">
      <c r="A109" s="324" t="s">
        <v>4</v>
      </c>
      <c r="B109" s="324"/>
      <c r="C109" s="324"/>
      <c r="D109" s="324"/>
      <c r="E109" s="324"/>
      <c r="F109" s="324"/>
      <c r="G109" s="324"/>
      <c r="H109" s="324"/>
      <c r="I109" s="324"/>
      <c r="J109" s="324"/>
      <c r="K109" s="56"/>
    </row>
    <row r="110" spans="1:11" ht="23.25">
      <c r="A110" s="324" t="s">
        <v>915</v>
      </c>
      <c r="B110" s="324"/>
      <c r="C110" s="324"/>
      <c r="D110" s="324"/>
      <c r="E110" s="324"/>
      <c r="F110" s="324"/>
      <c r="G110" s="324"/>
      <c r="H110" s="324"/>
      <c r="I110" s="324"/>
      <c r="J110" s="324"/>
      <c r="K110" s="56"/>
    </row>
    <row r="111" spans="1:11" ht="23.25">
      <c r="A111" s="324" t="s">
        <v>1026</v>
      </c>
      <c r="B111" s="324"/>
      <c r="C111" s="324"/>
      <c r="D111" s="324"/>
      <c r="E111" s="324"/>
      <c r="F111" s="324"/>
      <c r="G111" s="324"/>
      <c r="H111" s="324"/>
      <c r="I111" s="324"/>
      <c r="J111" s="324"/>
      <c r="K111" s="3"/>
    </row>
    <row r="112" spans="1:10" ht="21">
      <c r="A112" s="335" t="s">
        <v>6</v>
      </c>
      <c r="B112" s="335"/>
      <c r="C112" s="335"/>
      <c r="D112" s="335"/>
      <c r="E112" s="335"/>
      <c r="F112" s="335"/>
      <c r="G112" s="335"/>
      <c r="H112" s="335"/>
      <c r="I112" s="335"/>
      <c r="J112" s="335"/>
    </row>
    <row r="113" spans="1:9" ht="21">
      <c r="A113" s="3"/>
      <c r="B113" s="3"/>
      <c r="C113" s="3"/>
      <c r="D113" s="3"/>
      <c r="E113" s="3"/>
      <c r="F113" s="3"/>
      <c r="G113" s="3"/>
      <c r="H113" s="3"/>
      <c r="I113" s="3"/>
    </row>
    <row r="114" spans="1:10" ht="23.25">
      <c r="A114" s="10" t="s">
        <v>7</v>
      </c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23.25">
      <c r="A115" s="5"/>
      <c r="B115" s="346" t="s">
        <v>719</v>
      </c>
      <c r="C115" s="346"/>
      <c r="D115" s="346"/>
      <c r="E115" s="346"/>
      <c r="F115" s="346"/>
      <c r="G115" s="346"/>
      <c r="H115" s="346"/>
      <c r="I115" s="346"/>
      <c r="J115" s="346"/>
    </row>
    <row r="116" spans="1:10" ht="23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ht="23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ht="23.25">
      <c r="A118" s="10" t="s">
        <v>8</v>
      </c>
      <c r="B118" s="5"/>
      <c r="C118" s="5"/>
      <c r="D118" s="5"/>
      <c r="E118" s="5"/>
      <c r="F118" s="5"/>
      <c r="G118" s="5"/>
      <c r="H118" s="5"/>
      <c r="I118" s="5"/>
      <c r="J118" s="5"/>
    </row>
    <row r="119" spans="1:10" ht="23.25">
      <c r="A119" s="5"/>
      <c r="B119" s="346" t="s">
        <v>618</v>
      </c>
      <c r="C119" s="346"/>
      <c r="D119" s="346"/>
      <c r="E119" s="346"/>
      <c r="F119" s="346"/>
      <c r="G119" s="346"/>
      <c r="H119" s="346"/>
      <c r="I119" s="346"/>
      <c r="J119" s="346"/>
    </row>
    <row r="120" spans="1:10" ht="23.25">
      <c r="A120" s="5"/>
      <c r="B120" s="346" t="s">
        <v>619</v>
      </c>
      <c r="C120" s="346"/>
      <c r="D120" s="346"/>
      <c r="E120" s="346"/>
      <c r="F120" s="346"/>
      <c r="G120" s="346"/>
      <c r="H120" s="346"/>
      <c r="I120" s="346"/>
      <c r="J120" s="346"/>
    </row>
    <row r="121" spans="1:10" ht="23.25">
      <c r="A121" s="5"/>
      <c r="B121" s="346" t="s">
        <v>620</v>
      </c>
      <c r="C121" s="346"/>
      <c r="D121" s="346"/>
      <c r="E121" s="346"/>
      <c r="F121" s="346"/>
      <c r="G121" s="346"/>
      <c r="H121" s="346"/>
      <c r="I121" s="346"/>
      <c r="J121" s="346"/>
    </row>
    <row r="122" spans="1:10" ht="23.25">
      <c r="A122" s="5"/>
      <c r="B122" s="346"/>
      <c r="C122" s="346"/>
      <c r="D122" s="346"/>
      <c r="E122" s="346"/>
      <c r="F122" s="346"/>
      <c r="G122" s="346"/>
      <c r="H122" s="346"/>
      <c r="I122" s="346"/>
      <c r="J122" s="346"/>
    </row>
    <row r="123" spans="1:10" ht="23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ht="23.25">
      <c r="A124" s="10" t="s">
        <v>217</v>
      </c>
      <c r="B124" s="5"/>
      <c r="C124" s="5"/>
      <c r="D124" s="5"/>
      <c r="E124" s="5"/>
      <c r="F124" s="5"/>
      <c r="G124" s="5"/>
      <c r="H124" s="5"/>
      <c r="I124" s="5"/>
      <c r="J124" s="5"/>
    </row>
    <row r="125" spans="1:10" ht="23.25">
      <c r="A125" s="5"/>
      <c r="B125" s="5" t="s">
        <v>506</v>
      </c>
      <c r="C125" s="5"/>
      <c r="D125" s="5"/>
      <c r="E125" s="5"/>
      <c r="F125" s="5" t="s">
        <v>1022</v>
      </c>
      <c r="G125" s="5"/>
      <c r="H125" s="50">
        <f>บัญชีรายละเอียดงบประมาณ!J81</f>
        <v>4432780</v>
      </c>
      <c r="I125" s="5" t="s">
        <v>44</v>
      </c>
      <c r="J125" s="5"/>
    </row>
    <row r="140" spans="1:11" ht="23.25">
      <c r="A140" s="317" t="s">
        <v>1208</v>
      </c>
      <c r="B140" s="324"/>
      <c r="C140" s="324"/>
      <c r="D140" s="324"/>
      <c r="E140" s="324"/>
      <c r="F140" s="324"/>
      <c r="G140" s="324"/>
      <c r="H140" s="324"/>
      <c r="I140" s="324"/>
      <c r="J140" s="324"/>
      <c r="K140" s="56"/>
    </row>
    <row r="141" spans="1:11" ht="23.25">
      <c r="A141" s="324" t="s">
        <v>3</v>
      </c>
      <c r="B141" s="324"/>
      <c r="C141" s="324"/>
      <c r="D141" s="324"/>
      <c r="E141" s="324"/>
      <c r="F141" s="324"/>
      <c r="G141" s="324"/>
      <c r="H141" s="324"/>
      <c r="I141" s="324"/>
      <c r="J141" s="324"/>
      <c r="K141" s="56"/>
    </row>
    <row r="142" spans="1:11" ht="23.25">
      <c r="A142" s="324" t="s">
        <v>1317</v>
      </c>
      <c r="B142" s="324"/>
      <c r="C142" s="324"/>
      <c r="D142" s="324"/>
      <c r="E142" s="324"/>
      <c r="F142" s="324"/>
      <c r="G142" s="324"/>
      <c r="H142" s="324"/>
      <c r="I142" s="324"/>
      <c r="J142" s="324"/>
      <c r="K142" s="119"/>
    </row>
    <row r="143" spans="1:11" ht="23.25">
      <c r="A143" s="295" t="s">
        <v>300</v>
      </c>
      <c r="B143" s="295"/>
      <c r="C143" s="295"/>
      <c r="D143" s="295"/>
      <c r="E143" s="295"/>
      <c r="F143" s="295"/>
      <c r="G143" s="295"/>
      <c r="H143" s="295"/>
      <c r="I143" s="295"/>
      <c r="J143" s="295"/>
      <c r="K143" s="56"/>
    </row>
    <row r="144" spans="1:11" ht="23.25">
      <c r="A144" s="324" t="s">
        <v>4</v>
      </c>
      <c r="B144" s="324"/>
      <c r="C144" s="324"/>
      <c r="D144" s="324"/>
      <c r="E144" s="324"/>
      <c r="F144" s="324"/>
      <c r="G144" s="324"/>
      <c r="H144" s="324"/>
      <c r="I144" s="324"/>
      <c r="J144" s="324"/>
      <c r="K144" s="56"/>
    </row>
    <row r="145" spans="1:11" ht="23.25">
      <c r="A145" s="324" t="s">
        <v>915</v>
      </c>
      <c r="B145" s="324"/>
      <c r="C145" s="324"/>
      <c r="D145" s="324"/>
      <c r="E145" s="324"/>
      <c r="F145" s="324"/>
      <c r="G145" s="324"/>
      <c r="H145" s="324"/>
      <c r="I145" s="324"/>
      <c r="J145" s="324"/>
      <c r="K145" s="56"/>
    </row>
    <row r="146" spans="1:11" ht="23.25">
      <c r="A146" s="324" t="s">
        <v>1027</v>
      </c>
      <c r="B146" s="324"/>
      <c r="C146" s="324"/>
      <c r="D146" s="324"/>
      <c r="E146" s="324"/>
      <c r="F146" s="324"/>
      <c r="G146" s="324"/>
      <c r="H146" s="324"/>
      <c r="I146" s="324"/>
      <c r="J146" s="324"/>
      <c r="K146" s="3"/>
    </row>
    <row r="147" spans="1:10" ht="21">
      <c r="A147" s="335" t="s">
        <v>6</v>
      </c>
      <c r="B147" s="335"/>
      <c r="C147" s="335"/>
      <c r="D147" s="335"/>
      <c r="E147" s="335"/>
      <c r="F147" s="335"/>
      <c r="G147" s="335"/>
      <c r="H147" s="335"/>
      <c r="I147" s="335"/>
      <c r="J147" s="335"/>
    </row>
    <row r="148" spans="1:9" ht="21">
      <c r="A148" s="3"/>
      <c r="B148" s="3"/>
      <c r="C148" s="3"/>
      <c r="D148" s="3"/>
      <c r="E148" s="3"/>
      <c r="F148" s="3"/>
      <c r="G148" s="3"/>
      <c r="H148" s="3"/>
      <c r="I148" s="3"/>
    </row>
    <row r="149" spans="1:10" ht="23.25">
      <c r="A149" s="10" t="s">
        <v>7</v>
      </c>
      <c r="B149" s="5"/>
      <c r="C149" s="5"/>
      <c r="D149" s="5"/>
      <c r="E149" s="5"/>
      <c r="F149" s="5"/>
      <c r="G149" s="5"/>
      <c r="H149" s="5"/>
      <c r="I149" s="5"/>
      <c r="J149" s="5"/>
    </row>
    <row r="150" spans="1:11" ht="23.25">
      <c r="A150" s="5"/>
      <c r="B150" s="319" t="s">
        <v>1028</v>
      </c>
      <c r="C150" s="319"/>
      <c r="D150" s="319"/>
      <c r="E150" s="319"/>
      <c r="F150" s="319"/>
      <c r="G150" s="319"/>
      <c r="H150" s="319"/>
      <c r="I150" s="319"/>
      <c r="J150" s="319"/>
      <c r="K150" s="319"/>
    </row>
    <row r="151" spans="1:10" ht="23.25">
      <c r="A151" s="5"/>
      <c r="B151" s="5" t="s">
        <v>1029</v>
      </c>
      <c r="C151" s="5"/>
      <c r="D151" s="5"/>
      <c r="E151" s="5"/>
      <c r="F151" s="5"/>
      <c r="G151" s="5"/>
      <c r="H151" s="5"/>
      <c r="I151" s="5"/>
      <c r="J151" s="5"/>
    </row>
    <row r="152" spans="1:10" ht="23.25">
      <c r="A152" s="5"/>
      <c r="B152" s="5" t="s">
        <v>1030</v>
      </c>
      <c r="C152" s="5"/>
      <c r="D152" s="5"/>
      <c r="E152" s="5"/>
      <c r="F152" s="5"/>
      <c r="G152" s="5"/>
      <c r="H152" s="5"/>
      <c r="I152" s="5"/>
      <c r="J152" s="5"/>
    </row>
    <row r="153" spans="1:10" ht="23.25">
      <c r="A153" s="5"/>
      <c r="B153" s="5"/>
      <c r="C153" s="5"/>
      <c r="D153" s="5"/>
      <c r="E153" s="5"/>
      <c r="F153" s="5"/>
      <c r="G153" s="5"/>
      <c r="H153" s="5"/>
      <c r="I153" s="5"/>
      <c r="J153" s="5"/>
    </row>
    <row r="154" spans="1:10" ht="23.25">
      <c r="A154" s="5"/>
      <c r="B154" s="5"/>
      <c r="C154" s="5"/>
      <c r="D154" s="5"/>
      <c r="E154" s="5"/>
      <c r="F154" s="5"/>
      <c r="G154" s="5"/>
      <c r="H154" s="5"/>
      <c r="I154" s="5"/>
      <c r="J154" s="5"/>
    </row>
    <row r="155" spans="1:10" ht="23.25">
      <c r="A155" s="10" t="s">
        <v>8</v>
      </c>
      <c r="B155" s="5"/>
      <c r="C155" s="5"/>
      <c r="D155" s="5"/>
      <c r="E155" s="5"/>
      <c r="F155" s="5"/>
      <c r="G155" s="5"/>
      <c r="H155" s="5"/>
      <c r="I155" s="5"/>
      <c r="J155" s="5"/>
    </row>
    <row r="156" spans="1:10" ht="23.25">
      <c r="A156" s="5"/>
      <c r="B156" s="5" t="s">
        <v>621</v>
      </c>
      <c r="C156" s="5"/>
      <c r="D156" s="5"/>
      <c r="E156" s="5"/>
      <c r="F156" s="5"/>
      <c r="G156" s="5"/>
      <c r="H156" s="5"/>
      <c r="I156" s="5"/>
      <c r="J156" s="5"/>
    </row>
    <row r="157" spans="1:10" ht="23.25">
      <c r="A157" s="5"/>
      <c r="B157" s="5" t="s">
        <v>679</v>
      </c>
      <c r="C157" s="5"/>
      <c r="D157" s="5"/>
      <c r="E157" s="5"/>
      <c r="F157" s="5"/>
      <c r="G157" s="5"/>
      <c r="H157" s="5"/>
      <c r="I157" s="5"/>
      <c r="J157" s="5"/>
    </row>
    <row r="158" spans="1:10" ht="23.25">
      <c r="A158" s="5"/>
      <c r="B158" s="5" t="s">
        <v>622</v>
      </c>
      <c r="C158" s="5"/>
      <c r="D158" s="5"/>
      <c r="E158" s="5"/>
      <c r="F158" s="5"/>
      <c r="G158" s="5"/>
      <c r="H158" s="5"/>
      <c r="I158" s="5"/>
      <c r="J158" s="5"/>
    </row>
    <row r="159" spans="1:10" ht="23.25">
      <c r="A159" s="5"/>
      <c r="B159" s="5" t="s">
        <v>623</v>
      </c>
      <c r="C159" s="5"/>
      <c r="D159" s="5"/>
      <c r="E159" s="5"/>
      <c r="F159" s="5"/>
      <c r="G159" s="5"/>
      <c r="H159" s="5"/>
      <c r="I159" s="5"/>
      <c r="J159" s="5"/>
    </row>
    <row r="160" spans="1:10" ht="23.25">
      <c r="A160" s="5"/>
      <c r="B160" s="5"/>
      <c r="C160" s="5"/>
      <c r="D160" s="5"/>
      <c r="E160" s="5"/>
      <c r="F160" s="5"/>
      <c r="G160" s="5"/>
      <c r="H160" s="5"/>
      <c r="I160" s="5"/>
      <c r="J160" s="5"/>
    </row>
    <row r="161" spans="1:10" ht="23.25">
      <c r="A161" s="5"/>
      <c r="B161" s="5"/>
      <c r="C161" s="5"/>
      <c r="D161" s="5"/>
      <c r="E161" s="5"/>
      <c r="F161" s="5" t="s">
        <v>41</v>
      </c>
      <c r="G161" s="5"/>
      <c r="H161" s="5"/>
      <c r="I161" s="5"/>
      <c r="J161" s="5"/>
    </row>
    <row r="162" spans="1:11" ht="23.25">
      <c r="A162" s="10" t="s">
        <v>217</v>
      </c>
      <c r="B162" s="5"/>
      <c r="C162" s="5"/>
      <c r="D162" s="5"/>
      <c r="E162" s="5"/>
      <c r="F162" s="5"/>
      <c r="G162" s="5"/>
      <c r="H162" s="5"/>
      <c r="I162" s="5"/>
      <c r="J162" s="5"/>
      <c r="K162" s="8"/>
    </row>
    <row r="163" spans="1:10" ht="23.25">
      <c r="A163" s="5"/>
      <c r="B163" s="5" t="s">
        <v>1031</v>
      </c>
      <c r="C163" s="5"/>
      <c r="D163" s="5"/>
      <c r="E163" s="5" t="s">
        <v>1075</v>
      </c>
      <c r="F163" s="5"/>
      <c r="G163" s="298">
        <f>บัญชีรายละเอียดงบประมาณ!J104+บัญชีรายละเอียดงบประมาณ!J106</f>
        <v>5367578</v>
      </c>
      <c r="H163" s="298"/>
      <c r="I163" s="5" t="s">
        <v>44</v>
      </c>
      <c r="J163" s="5"/>
    </row>
    <row r="164" spans="1:10" ht="23.25">
      <c r="A164" s="5"/>
      <c r="B164" s="65" t="s">
        <v>717</v>
      </c>
      <c r="C164" s="65"/>
      <c r="D164" s="65"/>
      <c r="E164" s="65" t="s">
        <v>1075</v>
      </c>
      <c r="F164" s="65"/>
      <c r="G164" s="320">
        <f>บัญชีรายละเอียดงบประมาณ!J107</f>
        <v>0</v>
      </c>
      <c r="H164" s="320"/>
      <c r="I164" s="5" t="s">
        <v>44</v>
      </c>
      <c r="J164" s="5"/>
    </row>
    <row r="174" spans="1:11" ht="23.25">
      <c r="A174" s="317" t="s">
        <v>440</v>
      </c>
      <c r="B174" s="324"/>
      <c r="C174" s="324"/>
      <c r="D174" s="324"/>
      <c r="E174" s="324"/>
      <c r="F174" s="324"/>
      <c r="G174" s="324"/>
      <c r="H174" s="324"/>
      <c r="I174" s="324"/>
      <c r="J174" s="324"/>
      <c r="K174" s="56"/>
    </row>
    <row r="175" spans="1:11" ht="23.25">
      <c r="A175" s="324" t="s">
        <v>3</v>
      </c>
      <c r="B175" s="324"/>
      <c r="C175" s="324"/>
      <c r="D175" s="324"/>
      <c r="E175" s="324"/>
      <c r="F175" s="324"/>
      <c r="G175" s="324"/>
      <c r="H175" s="324"/>
      <c r="I175" s="324"/>
      <c r="J175" s="324"/>
      <c r="K175" s="56"/>
    </row>
    <row r="176" spans="1:11" ht="23.25">
      <c r="A176" s="324" t="s">
        <v>1317</v>
      </c>
      <c r="B176" s="324"/>
      <c r="C176" s="324"/>
      <c r="D176" s="324"/>
      <c r="E176" s="324"/>
      <c r="F176" s="324"/>
      <c r="G176" s="324"/>
      <c r="H176" s="324"/>
      <c r="I176" s="324"/>
      <c r="J176" s="324"/>
      <c r="K176" s="119"/>
    </row>
    <row r="177" spans="1:11" ht="23.25">
      <c r="A177" s="295" t="s">
        <v>300</v>
      </c>
      <c r="B177" s="295"/>
      <c r="C177" s="295"/>
      <c r="D177" s="295"/>
      <c r="E177" s="295"/>
      <c r="F177" s="295"/>
      <c r="G177" s="295"/>
      <c r="H177" s="295"/>
      <c r="I177" s="295"/>
      <c r="J177" s="295"/>
      <c r="K177" s="56"/>
    </row>
    <row r="178" spans="1:11" ht="23.25">
      <c r="A178" s="324" t="s">
        <v>4</v>
      </c>
      <c r="B178" s="324"/>
      <c r="C178" s="324"/>
      <c r="D178" s="324"/>
      <c r="E178" s="324"/>
      <c r="F178" s="324"/>
      <c r="G178" s="324"/>
      <c r="H178" s="324"/>
      <c r="I178" s="324"/>
      <c r="J178" s="324"/>
      <c r="K178" s="56"/>
    </row>
    <row r="179" spans="1:11" ht="23.25">
      <c r="A179" s="324" t="s">
        <v>915</v>
      </c>
      <c r="B179" s="324"/>
      <c r="C179" s="324"/>
      <c r="D179" s="324"/>
      <c r="E179" s="324"/>
      <c r="F179" s="324"/>
      <c r="G179" s="324"/>
      <c r="H179" s="324"/>
      <c r="I179" s="324"/>
      <c r="J179" s="324"/>
      <c r="K179" s="56"/>
    </row>
    <row r="180" spans="1:11" ht="23.25">
      <c r="A180" s="324" t="s">
        <v>504</v>
      </c>
      <c r="B180" s="324"/>
      <c r="C180" s="324"/>
      <c r="D180" s="324"/>
      <c r="E180" s="324"/>
      <c r="F180" s="324"/>
      <c r="G180" s="324"/>
      <c r="H180" s="324"/>
      <c r="I180" s="324"/>
      <c r="J180" s="324"/>
      <c r="K180" s="3"/>
    </row>
    <row r="181" spans="1:10" ht="21">
      <c r="A181" s="335" t="s">
        <v>6</v>
      </c>
      <c r="B181" s="335"/>
      <c r="C181" s="335"/>
      <c r="D181" s="335"/>
      <c r="E181" s="335"/>
      <c r="F181" s="335"/>
      <c r="G181" s="335"/>
      <c r="H181" s="335"/>
      <c r="I181" s="335"/>
      <c r="J181" s="335"/>
    </row>
    <row r="182" spans="1:9" ht="21">
      <c r="A182" s="3"/>
      <c r="B182" s="3"/>
      <c r="C182" s="3"/>
      <c r="D182" s="3"/>
      <c r="E182" s="3"/>
      <c r="F182" s="3"/>
      <c r="G182" s="3"/>
      <c r="H182" s="3"/>
      <c r="I182" s="3"/>
    </row>
    <row r="183" spans="1:9" ht="23.25">
      <c r="A183" s="10" t="s">
        <v>7</v>
      </c>
      <c r="B183" s="5"/>
      <c r="C183" s="5"/>
      <c r="D183" s="5"/>
      <c r="E183" s="5"/>
      <c r="F183" s="5"/>
      <c r="G183" s="5"/>
      <c r="H183" s="5"/>
      <c r="I183" s="5"/>
    </row>
    <row r="184" spans="1:9" ht="23.25">
      <c r="A184" s="5"/>
      <c r="B184" s="5" t="s">
        <v>848</v>
      </c>
      <c r="C184" s="5"/>
      <c r="D184" s="5"/>
      <c r="E184" s="5"/>
      <c r="F184" s="5"/>
      <c r="G184" s="5"/>
      <c r="H184" s="5"/>
      <c r="I184" s="5"/>
    </row>
    <row r="185" spans="1:9" ht="23.25">
      <c r="A185" s="5"/>
      <c r="B185" s="5"/>
      <c r="C185" s="5"/>
      <c r="D185" s="5"/>
      <c r="E185" s="5"/>
      <c r="F185" s="5"/>
      <c r="G185" s="5"/>
      <c r="H185" s="5"/>
      <c r="I185" s="5"/>
    </row>
    <row r="186" spans="1:9" ht="23.25">
      <c r="A186" s="5"/>
      <c r="B186" s="5"/>
      <c r="C186" s="5"/>
      <c r="D186" s="5"/>
      <c r="E186" s="5"/>
      <c r="F186" s="5"/>
      <c r="G186" s="5"/>
      <c r="H186" s="5"/>
      <c r="I186" s="5"/>
    </row>
    <row r="187" spans="1:9" ht="23.25">
      <c r="A187" s="5"/>
      <c r="B187" s="5"/>
      <c r="C187" s="5"/>
      <c r="D187" s="5"/>
      <c r="E187" s="5"/>
      <c r="F187" s="5"/>
      <c r="G187" s="5"/>
      <c r="H187" s="5"/>
      <c r="I187" s="5"/>
    </row>
    <row r="188" spans="1:9" ht="23.25">
      <c r="A188" s="5"/>
      <c r="B188" s="5"/>
      <c r="C188" s="5"/>
      <c r="D188" s="5"/>
      <c r="E188" s="5"/>
      <c r="F188" s="5"/>
      <c r="G188" s="5"/>
      <c r="H188" s="5"/>
      <c r="I188" s="5"/>
    </row>
    <row r="189" spans="1:9" ht="23.25">
      <c r="A189" s="10" t="s">
        <v>8</v>
      </c>
      <c r="B189" s="5"/>
      <c r="C189" s="5"/>
      <c r="D189" s="5"/>
      <c r="E189" s="5"/>
      <c r="F189" s="5"/>
      <c r="G189" s="5"/>
      <c r="H189" s="5"/>
      <c r="I189" s="5"/>
    </row>
    <row r="190" spans="1:9" ht="23.25">
      <c r="A190" s="5"/>
      <c r="B190" s="5" t="s">
        <v>847</v>
      </c>
      <c r="C190" s="5"/>
      <c r="D190" s="5"/>
      <c r="E190" s="5"/>
      <c r="F190" s="5"/>
      <c r="G190" s="5"/>
      <c r="H190" s="5"/>
      <c r="I190" s="5"/>
    </row>
    <row r="191" spans="1:9" ht="23.25">
      <c r="A191" s="5"/>
      <c r="B191" s="5"/>
      <c r="C191" s="5"/>
      <c r="D191" s="5"/>
      <c r="E191" s="5"/>
      <c r="F191" s="5"/>
      <c r="G191" s="5"/>
      <c r="H191" s="5"/>
      <c r="I191" s="5"/>
    </row>
    <row r="192" spans="1:9" ht="23.25">
      <c r="A192" s="5"/>
      <c r="B192" s="5"/>
      <c r="C192" s="5"/>
      <c r="D192" s="5"/>
      <c r="E192" s="5"/>
      <c r="F192" s="5"/>
      <c r="G192" s="5"/>
      <c r="H192" s="5"/>
      <c r="I192" s="5"/>
    </row>
    <row r="193" spans="1:9" ht="23.25">
      <c r="A193" s="5"/>
      <c r="B193" s="5"/>
      <c r="C193" s="5"/>
      <c r="D193" s="5"/>
      <c r="E193" s="5"/>
      <c r="F193" s="5"/>
      <c r="G193" s="5"/>
      <c r="H193" s="5"/>
      <c r="I193" s="5"/>
    </row>
    <row r="194" spans="1:9" ht="23.25">
      <c r="A194" s="5"/>
      <c r="B194" s="5"/>
      <c r="C194" s="5"/>
      <c r="D194" s="5"/>
      <c r="E194" s="5"/>
      <c r="F194" s="5"/>
      <c r="G194" s="5"/>
      <c r="H194" s="5"/>
      <c r="I194" s="5"/>
    </row>
    <row r="195" spans="1:9" ht="23.25">
      <c r="A195" s="5"/>
      <c r="B195" s="5"/>
      <c r="C195" s="5"/>
      <c r="D195" s="5"/>
      <c r="E195" s="5"/>
      <c r="F195" s="5" t="s">
        <v>41</v>
      </c>
      <c r="G195" s="5"/>
      <c r="H195" s="5"/>
      <c r="I195" s="5"/>
    </row>
    <row r="196" spans="1:11" ht="23.25">
      <c r="A196" s="10" t="s">
        <v>217</v>
      </c>
      <c r="B196" s="5"/>
      <c r="C196" s="5"/>
      <c r="D196" s="5"/>
      <c r="E196" s="5"/>
      <c r="F196" s="5"/>
      <c r="G196" s="5"/>
      <c r="H196" s="5"/>
      <c r="I196" s="5"/>
      <c r="K196" s="8"/>
    </row>
    <row r="197" spans="1:9" ht="23.25">
      <c r="A197" s="5"/>
      <c r="B197" s="5" t="s">
        <v>845</v>
      </c>
      <c r="C197" s="5"/>
      <c r="D197" s="5"/>
      <c r="E197" s="5" t="s">
        <v>1022</v>
      </c>
      <c r="F197" s="5"/>
      <c r="G197" s="320">
        <f>บัญชีรายละเอียดงบประมาณ!J127</f>
        <v>2408800</v>
      </c>
      <c r="H197" s="320"/>
      <c r="I197" s="5" t="s">
        <v>44</v>
      </c>
    </row>
    <row r="198" spans="7:8" ht="21">
      <c r="G198" s="296"/>
      <c r="H198" s="296"/>
    </row>
    <row r="208" spans="1:11" ht="23.25">
      <c r="A208" s="317" t="s">
        <v>638</v>
      </c>
      <c r="B208" s="324"/>
      <c r="C208" s="324"/>
      <c r="D208" s="324"/>
      <c r="E208" s="324"/>
      <c r="F208" s="324"/>
      <c r="G208" s="324"/>
      <c r="H208" s="324"/>
      <c r="I208" s="324"/>
      <c r="J208" s="324"/>
      <c r="K208" s="56"/>
    </row>
    <row r="209" spans="1:11" ht="23.25">
      <c r="A209" s="324" t="s">
        <v>3</v>
      </c>
      <c r="B209" s="324"/>
      <c r="C209" s="324"/>
      <c r="D209" s="324"/>
      <c r="E209" s="324"/>
      <c r="F209" s="324"/>
      <c r="G209" s="324"/>
      <c r="H209" s="324"/>
      <c r="I209" s="324"/>
      <c r="J209" s="324"/>
      <c r="K209" s="56"/>
    </row>
    <row r="210" spans="1:11" ht="23.25">
      <c r="A210" s="324" t="s">
        <v>1317</v>
      </c>
      <c r="B210" s="324"/>
      <c r="C210" s="324"/>
      <c r="D210" s="324"/>
      <c r="E210" s="324"/>
      <c r="F210" s="324"/>
      <c r="G210" s="324"/>
      <c r="H210" s="324"/>
      <c r="I210" s="324"/>
      <c r="J210" s="324"/>
      <c r="K210" s="119"/>
    </row>
    <row r="211" spans="1:11" ht="23.25">
      <c r="A211" s="295" t="s">
        <v>300</v>
      </c>
      <c r="B211" s="295"/>
      <c r="C211" s="295"/>
      <c r="D211" s="295"/>
      <c r="E211" s="295"/>
      <c r="F211" s="295"/>
      <c r="G211" s="295"/>
      <c r="H211" s="295"/>
      <c r="I211" s="295"/>
      <c r="J211" s="295"/>
      <c r="K211" s="56"/>
    </row>
    <row r="212" spans="1:11" ht="23.25">
      <c r="A212" s="324" t="s">
        <v>4</v>
      </c>
      <c r="B212" s="324"/>
      <c r="C212" s="324"/>
      <c r="D212" s="324"/>
      <c r="E212" s="324"/>
      <c r="F212" s="324"/>
      <c r="G212" s="324"/>
      <c r="H212" s="324"/>
      <c r="I212" s="324"/>
      <c r="J212" s="324"/>
      <c r="K212" s="56"/>
    </row>
    <row r="213" spans="1:11" ht="23.25">
      <c r="A213" s="324" t="s">
        <v>750</v>
      </c>
      <c r="B213" s="324"/>
      <c r="C213" s="324"/>
      <c r="D213" s="324"/>
      <c r="E213" s="324"/>
      <c r="F213" s="324"/>
      <c r="G213" s="324"/>
      <c r="H213" s="324"/>
      <c r="I213" s="324"/>
      <c r="J213" s="324"/>
      <c r="K213" s="3"/>
    </row>
    <row r="214" spans="1:10" ht="21">
      <c r="A214" s="335" t="s">
        <v>6</v>
      </c>
      <c r="B214" s="335"/>
      <c r="C214" s="335"/>
      <c r="D214" s="335"/>
      <c r="E214" s="335"/>
      <c r="F214" s="335"/>
      <c r="G214" s="335"/>
      <c r="H214" s="335"/>
      <c r="I214" s="335"/>
      <c r="J214" s="335"/>
    </row>
    <row r="215" spans="1:9" ht="21">
      <c r="A215" s="3"/>
      <c r="B215" s="3"/>
      <c r="C215" s="3"/>
      <c r="D215" s="3"/>
      <c r="E215" s="3"/>
      <c r="F215" s="3"/>
      <c r="G215" s="3"/>
      <c r="H215" s="3"/>
      <c r="I215" s="3"/>
    </row>
    <row r="216" spans="1:10" ht="23.25">
      <c r="A216" s="10" t="s">
        <v>7</v>
      </c>
      <c r="B216" s="5"/>
      <c r="C216" s="5"/>
      <c r="D216" s="5"/>
      <c r="E216" s="5"/>
      <c r="F216" s="5"/>
      <c r="G216" s="5"/>
      <c r="H216" s="5"/>
      <c r="I216" s="5"/>
      <c r="J216" s="5"/>
    </row>
    <row r="217" spans="1:10" ht="23.25">
      <c r="A217" s="5"/>
      <c r="B217" s="5" t="s">
        <v>849</v>
      </c>
      <c r="C217" s="5"/>
      <c r="D217" s="5"/>
      <c r="E217" s="5"/>
      <c r="F217" s="5"/>
      <c r="G217" s="5"/>
      <c r="H217" s="5"/>
      <c r="I217" s="5"/>
      <c r="J217" s="5"/>
    </row>
    <row r="218" spans="1:10" ht="23.25">
      <c r="A218" s="5"/>
      <c r="B218" s="5"/>
      <c r="C218" s="5"/>
      <c r="D218" s="5"/>
      <c r="E218" s="5"/>
      <c r="F218" s="5"/>
      <c r="G218" s="5"/>
      <c r="H218" s="5"/>
      <c r="I218" s="5"/>
      <c r="J218" s="5"/>
    </row>
    <row r="219" spans="1:10" ht="23.25">
      <c r="A219" s="5"/>
      <c r="B219" s="5"/>
      <c r="C219" s="5"/>
      <c r="D219" s="5"/>
      <c r="E219" s="5"/>
      <c r="F219" s="5"/>
      <c r="G219" s="5"/>
      <c r="H219" s="5"/>
      <c r="I219" s="5"/>
      <c r="J219" s="5"/>
    </row>
    <row r="220" spans="1:10" ht="23.25">
      <c r="A220" s="5"/>
      <c r="B220" s="5"/>
      <c r="C220" s="5"/>
      <c r="D220" s="5"/>
      <c r="E220" s="5"/>
      <c r="F220" s="5"/>
      <c r="G220" s="5"/>
      <c r="H220" s="5"/>
      <c r="I220" s="5"/>
      <c r="J220" s="5"/>
    </row>
    <row r="221" spans="1:10" ht="23.25">
      <c r="A221" s="5"/>
      <c r="B221" s="5"/>
      <c r="C221" s="5"/>
      <c r="D221" s="5"/>
      <c r="E221" s="5"/>
      <c r="F221" s="5"/>
      <c r="G221" s="5"/>
      <c r="H221" s="5"/>
      <c r="I221" s="5"/>
      <c r="J221" s="5"/>
    </row>
    <row r="222" spans="1:10" ht="23.25">
      <c r="A222" s="10" t="s">
        <v>8</v>
      </c>
      <c r="B222" s="5"/>
      <c r="C222" s="5"/>
      <c r="D222" s="5"/>
      <c r="E222" s="5"/>
      <c r="F222" s="5"/>
      <c r="G222" s="5"/>
      <c r="H222" s="5"/>
      <c r="I222" s="5"/>
      <c r="J222" s="5"/>
    </row>
    <row r="223" spans="1:10" ht="23.25">
      <c r="A223" s="5"/>
      <c r="B223" s="5" t="s">
        <v>846</v>
      </c>
      <c r="C223" s="5"/>
      <c r="D223" s="5"/>
      <c r="E223" s="5"/>
      <c r="F223" s="5"/>
      <c r="G223" s="5"/>
      <c r="H223" s="5"/>
      <c r="I223" s="5"/>
      <c r="J223" s="5"/>
    </row>
    <row r="224" spans="1:10" ht="23.25">
      <c r="A224" s="5"/>
      <c r="B224" s="5"/>
      <c r="C224" s="5"/>
      <c r="D224" s="5"/>
      <c r="E224" s="5"/>
      <c r="F224" s="5"/>
      <c r="G224" s="5"/>
      <c r="H224" s="5"/>
      <c r="I224" s="5"/>
      <c r="J224" s="5"/>
    </row>
    <row r="225" spans="1:10" ht="23.25">
      <c r="A225" s="5"/>
      <c r="B225" s="5"/>
      <c r="C225" s="5"/>
      <c r="D225" s="5"/>
      <c r="E225" s="5"/>
      <c r="F225" s="5"/>
      <c r="G225" s="5"/>
      <c r="H225" s="5"/>
      <c r="I225" s="5"/>
      <c r="J225" s="5"/>
    </row>
    <row r="226" spans="1:10" ht="23.25">
      <c r="A226" s="5"/>
      <c r="B226" s="5"/>
      <c r="C226" s="5"/>
      <c r="D226" s="5"/>
      <c r="E226" s="5"/>
      <c r="F226" s="5"/>
      <c r="G226" s="5"/>
      <c r="H226" s="5"/>
      <c r="I226" s="5"/>
      <c r="J226" s="5"/>
    </row>
    <row r="227" spans="1:10" ht="23.25">
      <c r="A227" s="5"/>
      <c r="B227" s="5"/>
      <c r="C227" s="5"/>
      <c r="D227" s="5"/>
      <c r="E227" s="5"/>
      <c r="F227" s="5"/>
      <c r="G227" s="5"/>
      <c r="H227" s="5"/>
      <c r="I227" s="5"/>
      <c r="J227" s="5"/>
    </row>
    <row r="228" spans="1:10" ht="23.25">
      <c r="A228" s="5"/>
      <c r="B228" s="5"/>
      <c r="C228" s="5"/>
      <c r="D228" s="5"/>
      <c r="E228" s="5"/>
      <c r="F228" s="5" t="s">
        <v>41</v>
      </c>
      <c r="G228" s="5"/>
      <c r="H228" s="5"/>
      <c r="I228" s="5"/>
      <c r="J228" s="5"/>
    </row>
    <row r="229" spans="1:11" ht="23.25">
      <c r="A229" s="10" t="s">
        <v>217</v>
      </c>
      <c r="B229" s="5"/>
      <c r="C229" s="5"/>
      <c r="D229" s="5"/>
      <c r="E229" s="5"/>
      <c r="F229" s="5"/>
      <c r="G229" s="5"/>
      <c r="H229" s="5"/>
      <c r="I229" s="5"/>
      <c r="J229" s="5"/>
      <c r="K229" s="8"/>
    </row>
    <row r="230" spans="1:10" ht="23.25">
      <c r="A230" s="5"/>
      <c r="B230" s="5" t="s">
        <v>845</v>
      </c>
      <c r="C230" s="5"/>
      <c r="D230" s="5"/>
      <c r="E230" s="5" t="s">
        <v>1022</v>
      </c>
      <c r="F230" s="5"/>
      <c r="G230" s="320">
        <f>บัญชีรายละเอียดงบประมาณ!J149</f>
        <v>170000</v>
      </c>
      <c r="H230" s="320"/>
      <c r="I230" s="5" t="s">
        <v>44</v>
      </c>
      <c r="J230" s="5"/>
    </row>
    <row r="231" spans="1:10" ht="23.25">
      <c r="A231" s="5"/>
      <c r="B231" s="5"/>
      <c r="C231" s="5"/>
      <c r="D231" s="5"/>
      <c r="E231" s="5"/>
      <c r="F231" s="5"/>
      <c r="G231" s="320"/>
      <c r="H231" s="320"/>
      <c r="I231" s="5"/>
      <c r="J231" s="5"/>
    </row>
    <row r="242" spans="1:11" ht="23.25">
      <c r="A242" s="317" t="s">
        <v>1209</v>
      </c>
      <c r="B242" s="324"/>
      <c r="C242" s="324"/>
      <c r="D242" s="324"/>
      <c r="E242" s="324"/>
      <c r="F242" s="324"/>
      <c r="G242" s="324"/>
      <c r="H242" s="324"/>
      <c r="I242" s="324"/>
      <c r="J242" s="324"/>
      <c r="K242" s="56"/>
    </row>
    <row r="243" spans="1:11" ht="23.25">
      <c r="A243" s="324" t="s">
        <v>3</v>
      </c>
      <c r="B243" s="324"/>
      <c r="C243" s="324"/>
      <c r="D243" s="324"/>
      <c r="E243" s="324"/>
      <c r="F243" s="324"/>
      <c r="G243" s="324"/>
      <c r="H243" s="324"/>
      <c r="I243" s="324"/>
      <c r="J243" s="324"/>
      <c r="K243" s="56"/>
    </row>
    <row r="244" spans="1:11" ht="23.25">
      <c r="A244" s="324" t="s">
        <v>1317</v>
      </c>
      <c r="B244" s="324"/>
      <c r="C244" s="324"/>
      <c r="D244" s="324"/>
      <c r="E244" s="324"/>
      <c r="F244" s="324"/>
      <c r="G244" s="324"/>
      <c r="H244" s="324"/>
      <c r="I244" s="324"/>
      <c r="J244" s="324"/>
      <c r="K244" s="56"/>
    </row>
    <row r="245" spans="1:11" ht="23.25">
      <c r="A245" s="324" t="s">
        <v>300</v>
      </c>
      <c r="B245" s="324"/>
      <c r="C245" s="324"/>
      <c r="D245" s="324"/>
      <c r="E245" s="324"/>
      <c r="F245" s="324"/>
      <c r="G245" s="324"/>
      <c r="H245" s="324"/>
      <c r="I245" s="324"/>
      <c r="J245" s="324"/>
      <c r="K245" s="56"/>
    </row>
    <row r="246" spans="1:11" ht="23.25">
      <c r="A246" s="324" t="s">
        <v>4</v>
      </c>
      <c r="B246" s="324"/>
      <c r="C246" s="324"/>
      <c r="D246" s="324"/>
      <c r="E246" s="324"/>
      <c r="F246" s="324"/>
      <c r="G246" s="324"/>
      <c r="H246" s="324"/>
      <c r="I246" s="324"/>
      <c r="J246" s="324"/>
      <c r="K246" s="56"/>
    </row>
    <row r="247" spans="1:11" ht="23.25">
      <c r="A247" s="324" t="s">
        <v>518</v>
      </c>
      <c r="B247" s="324"/>
      <c r="C247" s="324"/>
      <c r="D247" s="324"/>
      <c r="E247" s="324"/>
      <c r="F247" s="324"/>
      <c r="G247" s="324"/>
      <c r="H247" s="324"/>
      <c r="I247" s="324"/>
      <c r="J247" s="324"/>
      <c r="K247" s="56"/>
    </row>
    <row r="248" spans="1:11" ht="23.25">
      <c r="A248" s="324" t="s">
        <v>519</v>
      </c>
      <c r="B248" s="324"/>
      <c r="C248" s="324"/>
      <c r="D248" s="324"/>
      <c r="E248" s="324"/>
      <c r="F248" s="324"/>
      <c r="G248" s="324"/>
      <c r="H248" s="324"/>
      <c r="I248" s="324"/>
      <c r="J248" s="324"/>
      <c r="K248" s="3"/>
    </row>
    <row r="249" spans="1:10" ht="21">
      <c r="A249" s="335" t="s">
        <v>6</v>
      </c>
      <c r="B249" s="335"/>
      <c r="C249" s="335"/>
      <c r="D249" s="335"/>
      <c r="E249" s="335"/>
      <c r="F249" s="335"/>
      <c r="G249" s="335"/>
      <c r="H249" s="335"/>
      <c r="I249" s="335"/>
      <c r="J249" s="335"/>
    </row>
    <row r="250" spans="1:9" ht="21">
      <c r="A250" s="3"/>
      <c r="B250" s="3"/>
      <c r="C250" s="3"/>
      <c r="D250" s="3"/>
      <c r="E250" s="3"/>
      <c r="F250" s="3"/>
      <c r="G250" s="3"/>
      <c r="H250" s="3"/>
      <c r="I250" s="3"/>
    </row>
    <row r="251" spans="1:9" ht="23.25">
      <c r="A251" s="10" t="s">
        <v>7</v>
      </c>
      <c r="B251" s="5"/>
      <c r="C251" s="5"/>
      <c r="D251" s="5"/>
      <c r="E251" s="5"/>
      <c r="F251" s="5"/>
      <c r="G251" s="5"/>
      <c r="H251" s="5"/>
      <c r="I251" s="5"/>
    </row>
    <row r="252" spans="1:9" ht="23.25">
      <c r="A252" s="5"/>
      <c r="B252" s="5" t="s">
        <v>520</v>
      </c>
      <c r="C252" s="5"/>
      <c r="D252" s="5"/>
      <c r="E252" s="5"/>
      <c r="F252" s="5"/>
      <c r="G252" s="5"/>
      <c r="H252" s="5"/>
      <c r="I252" s="5"/>
    </row>
    <row r="253" spans="1:9" ht="23.25">
      <c r="A253" s="5"/>
      <c r="B253" s="5" t="s">
        <v>521</v>
      </c>
      <c r="C253" s="5"/>
      <c r="D253" s="5"/>
      <c r="E253" s="5"/>
      <c r="F253" s="5"/>
      <c r="G253" s="5"/>
      <c r="H253" s="5"/>
      <c r="I253" s="5"/>
    </row>
    <row r="254" spans="1:9" ht="23.25">
      <c r="A254" s="5"/>
      <c r="B254" s="5"/>
      <c r="C254" s="5"/>
      <c r="D254" s="5"/>
      <c r="E254" s="5"/>
      <c r="F254" s="5"/>
      <c r="G254" s="5"/>
      <c r="H254" s="5"/>
      <c r="I254" s="5"/>
    </row>
    <row r="255" spans="1:9" ht="23.25">
      <c r="A255" s="5"/>
      <c r="B255" s="5"/>
      <c r="C255" s="5"/>
      <c r="D255" s="5"/>
      <c r="E255" s="5"/>
      <c r="F255" s="5"/>
      <c r="G255" s="5"/>
      <c r="H255" s="5"/>
      <c r="I255" s="5"/>
    </row>
    <row r="256" spans="1:9" ht="23.25">
      <c r="A256" s="10" t="s">
        <v>8</v>
      </c>
      <c r="B256" s="5"/>
      <c r="C256" s="5"/>
      <c r="D256" s="5"/>
      <c r="E256" s="5"/>
      <c r="F256" s="5"/>
      <c r="G256" s="5"/>
      <c r="H256" s="5"/>
      <c r="I256" s="5"/>
    </row>
    <row r="257" spans="1:9" ht="23.25">
      <c r="A257" s="5"/>
      <c r="B257" s="5" t="s">
        <v>522</v>
      </c>
      <c r="C257" s="5"/>
      <c r="D257" s="5"/>
      <c r="E257" s="5"/>
      <c r="F257" s="5"/>
      <c r="G257" s="5"/>
      <c r="H257" s="5"/>
      <c r="I257" s="5"/>
    </row>
    <row r="258" spans="1:9" ht="23.25">
      <c r="A258" s="5"/>
      <c r="B258" s="5" t="s">
        <v>1162</v>
      </c>
      <c r="C258" s="5"/>
      <c r="D258" s="5"/>
      <c r="E258" s="5"/>
      <c r="F258" s="5"/>
      <c r="G258" s="5"/>
      <c r="H258" s="5"/>
      <c r="I258" s="5"/>
    </row>
    <row r="259" spans="1:9" ht="23.25">
      <c r="A259" s="5"/>
      <c r="B259" s="5" t="s">
        <v>1163</v>
      </c>
      <c r="C259" s="5"/>
      <c r="D259" s="5"/>
      <c r="E259" s="5"/>
      <c r="F259" s="5"/>
      <c r="G259" s="5"/>
      <c r="H259" s="5"/>
      <c r="I259" s="5"/>
    </row>
    <row r="260" spans="1:9" ht="23.25">
      <c r="A260" s="5"/>
      <c r="B260" s="5"/>
      <c r="C260" s="5"/>
      <c r="D260" s="5"/>
      <c r="E260" s="5"/>
      <c r="F260" s="5"/>
      <c r="G260" s="5"/>
      <c r="H260" s="5"/>
      <c r="I260" s="5"/>
    </row>
    <row r="261" spans="1:9" ht="23.25">
      <c r="A261" s="5"/>
      <c r="B261" s="5"/>
      <c r="C261" s="5"/>
      <c r="D261" s="5"/>
      <c r="E261" s="5"/>
      <c r="F261" s="5"/>
      <c r="G261" s="5"/>
      <c r="H261" s="5"/>
      <c r="I261" s="5"/>
    </row>
    <row r="262" spans="1:9" ht="23.25">
      <c r="A262" s="5"/>
      <c r="B262" s="5"/>
      <c r="C262" s="5"/>
      <c r="D262" s="5"/>
      <c r="E262" s="5"/>
      <c r="F262" s="5"/>
      <c r="G262" s="5"/>
      <c r="H262" s="5"/>
      <c r="I262" s="5"/>
    </row>
    <row r="263" spans="1:9" ht="23.25">
      <c r="A263" s="10" t="s">
        <v>217</v>
      </c>
      <c r="B263" s="5"/>
      <c r="C263" s="5"/>
      <c r="D263" s="5"/>
      <c r="E263" s="5"/>
      <c r="F263" s="5"/>
      <c r="G263" s="5"/>
      <c r="H263" s="5"/>
      <c r="I263" s="5"/>
    </row>
    <row r="264" spans="1:9" ht="23.25">
      <c r="A264" s="5"/>
      <c r="B264" s="5" t="s">
        <v>1021</v>
      </c>
      <c r="C264" s="5"/>
      <c r="D264" s="5"/>
      <c r="E264" s="5" t="s">
        <v>1022</v>
      </c>
      <c r="F264" s="5"/>
      <c r="G264" s="298">
        <f>บัญชีรายละเอียดงบประมาณ!J183</f>
        <v>3545305</v>
      </c>
      <c r="H264" s="298"/>
      <c r="I264" s="5" t="s">
        <v>44</v>
      </c>
    </row>
    <row r="276" spans="1:11" ht="23.25">
      <c r="A276" s="317" t="s">
        <v>1265</v>
      </c>
      <c r="B276" s="324"/>
      <c r="C276" s="324"/>
      <c r="D276" s="324"/>
      <c r="E276" s="324"/>
      <c r="F276" s="324"/>
      <c r="G276" s="324"/>
      <c r="H276" s="324"/>
      <c r="I276" s="324"/>
      <c r="J276" s="324"/>
      <c r="K276" s="56"/>
    </row>
    <row r="277" spans="1:11" ht="23.25">
      <c r="A277" s="324" t="s">
        <v>828</v>
      </c>
      <c r="B277" s="324"/>
      <c r="C277" s="324"/>
      <c r="D277" s="324"/>
      <c r="E277" s="324"/>
      <c r="F277" s="324"/>
      <c r="G277" s="324"/>
      <c r="H277" s="324"/>
      <c r="I277" s="324"/>
      <c r="J277" s="324"/>
      <c r="K277" s="56"/>
    </row>
    <row r="278" spans="1:11" ht="23.25">
      <c r="A278" s="324" t="s">
        <v>1317</v>
      </c>
      <c r="B278" s="324"/>
      <c r="C278" s="324"/>
      <c r="D278" s="324"/>
      <c r="E278" s="324"/>
      <c r="F278" s="324"/>
      <c r="G278" s="324"/>
      <c r="H278" s="324"/>
      <c r="I278" s="324"/>
      <c r="J278" s="324"/>
      <c r="K278" s="56"/>
    </row>
    <row r="279" spans="1:11" ht="23.25">
      <c r="A279" s="324" t="s">
        <v>300</v>
      </c>
      <c r="B279" s="324"/>
      <c r="C279" s="324"/>
      <c r="D279" s="324"/>
      <c r="E279" s="324"/>
      <c r="F279" s="324"/>
      <c r="G279" s="324"/>
      <c r="H279" s="324"/>
      <c r="I279" s="324"/>
      <c r="J279" s="324"/>
      <c r="K279" s="56"/>
    </row>
    <row r="280" spans="1:11" ht="23.25">
      <c r="A280" s="324" t="s">
        <v>4</v>
      </c>
      <c r="B280" s="324"/>
      <c r="C280" s="324"/>
      <c r="D280" s="324"/>
      <c r="E280" s="324"/>
      <c r="F280" s="324"/>
      <c r="G280" s="324"/>
      <c r="H280" s="324"/>
      <c r="I280" s="324"/>
      <c r="J280" s="324"/>
      <c r="K280" s="56"/>
    </row>
    <row r="281" spans="1:11" ht="23.25">
      <c r="A281" s="324" t="s">
        <v>518</v>
      </c>
      <c r="B281" s="324"/>
      <c r="C281" s="324"/>
      <c r="D281" s="324"/>
      <c r="E281" s="324"/>
      <c r="F281" s="324"/>
      <c r="G281" s="324"/>
      <c r="H281" s="324"/>
      <c r="I281" s="324"/>
      <c r="J281" s="324"/>
      <c r="K281" s="56"/>
    </row>
    <row r="282" spans="1:11" ht="23.25">
      <c r="A282" s="324" t="s">
        <v>519</v>
      </c>
      <c r="B282" s="324"/>
      <c r="C282" s="324"/>
      <c r="D282" s="324"/>
      <c r="E282" s="324"/>
      <c r="F282" s="324"/>
      <c r="G282" s="324"/>
      <c r="H282" s="324"/>
      <c r="I282" s="324"/>
      <c r="J282" s="324"/>
      <c r="K282" s="3"/>
    </row>
    <row r="283" spans="1:10" ht="21">
      <c r="A283" s="335" t="s">
        <v>6</v>
      </c>
      <c r="B283" s="335"/>
      <c r="C283" s="335"/>
      <c r="D283" s="335"/>
      <c r="E283" s="335"/>
      <c r="F283" s="335"/>
      <c r="G283" s="335"/>
      <c r="H283" s="335"/>
      <c r="I283" s="335"/>
      <c r="J283" s="335"/>
    </row>
    <row r="284" spans="1:9" ht="21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3.25">
      <c r="A285" s="10" t="s">
        <v>7</v>
      </c>
      <c r="B285" s="5"/>
      <c r="C285" s="5"/>
      <c r="D285" s="5"/>
      <c r="E285" s="5"/>
      <c r="F285" s="5"/>
      <c r="G285" s="5"/>
      <c r="H285" s="5"/>
      <c r="I285" s="5"/>
    </row>
    <row r="286" spans="1:9" ht="23.25">
      <c r="A286" s="5"/>
      <c r="B286" s="5" t="s">
        <v>520</v>
      </c>
      <c r="C286" s="5"/>
      <c r="D286" s="5"/>
      <c r="E286" s="5"/>
      <c r="F286" s="5"/>
      <c r="G286" s="5"/>
      <c r="H286" s="5"/>
      <c r="I286" s="5"/>
    </row>
    <row r="287" spans="1:9" ht="23.25">
      <c r="A287" s="5"/>
      <c r="B287" s="5" t="s">
        <v>521</v>
      </c>
      <c r="C287" s="5"/>
      <c r="D287" s="5"/>
      <c r="E287" s="5"/>
      <c r="F287" s="5"/>
      <c r="G287" s="5"/>
      <c r="H287" s="5"/>
      <c r="I287" s="5"/>
    </row>
    <row r="288" spans="1:9" ht="23.25">
      <c r="A288" s="5"/>
      <c r="B288" s="5"/>
      <c r="C288" s="5"/>
      <c r="D288" s="5"/>
      <c r="E288" s="5"/>
      <c r="F288" s="5"/>
      <c r="G288" s="5"/>
      <c r="H288" s="5"/>
      <c r="I288" s="5"/>
    </row>
    <row r="289" spans="1:9" ht="23.25">
      <c r="A289" s="5"/>
      <c r="B289" s="5"/>
      <c r="C289" s="5"/>
      <c r="D289" s="5"/>
      <c r="E289" s="5"/>
      <c r="F289" s="5"/>
      <c r="G289" s="5"/>
      <c r="H289" s="5"/>
      <c r="I289" s="5"/>
    </row>
    <row r="290" spans="1:9" ht="23.25">
      <c r="A290" s="10" t="s">
        <v>8</v>
      </c>
      <c r="B290" s="5"/>
      <c r="C290" s="5"/>
      <c r="D290" s="5"/>
      <c r="E290" s="5"/>
      <c r="F290" s="5"/>
      <c r="G290" s="5"/>
      <c r="H290" s="5"/>
      <c r="I290" s="5"/>
    </row>
    <row r="291" spans="1:9" ht="23.25">
      <c r="A291" s="5"/>
      <c r="B291" s="5" t="s">
        <v>522</v>
      </c>
      <c r="C291" s="5"/>
      <c r="D291" s="5"/>
      <c r="E291" s="5"/>
      <c r="F291" s="5"/>
      <c r="G291" s="5"/>
      <c r="H291" s="5"/>
      <c r="I291" s="5"/>
    </row>
    <row r="292" spans="1:9" ht="23.25">
      <c r="A292" s="5"/>
      <c r="B292" s="5" t="s">
        <v>1162</v>
      </c>
      <c r="C292" s="5"/>
      <c r="D292" s="5"/>
      <c r="E292" s="5"/>
      <c r="F292" s="5"/>
      <c r="G292" s="5"/>
      <c r="H292" s="5"/>
      <c r="I292" s="5"/>
    </row>
    <row r="293" spans="1:9" ht="23.25">
      <c r="A293" s="5"/>
      <c r="B293" s="5"/>
      <c r="C293" s="5"/>
      <c r="D293" s="5"/>
      <c r="E293" s="5"/>
      <c r="F293" s="5"/>
      <c r="G293" s="5"/>
      <c r="H293" s="5"/>
      <c r="I293" s="5"/>
    </row>
    <row r="294" spans="1:9" ht="23.25">
      <c r="A294" s="5"/>
      <c r="B294" s="5"/>
      <c r="C294" s="5"/>
      <c r="D294" s="5"/>
      <c r="E294" s="5"/>
      <c r="F294" s="5"/>
      <c r="G294" s="5"/>
      <c r="H294" s="5"/>
      <c r="I294" s="5"/>
    </row>
    <row r="295" spans="1:9" ht="23.25">
      <c r="A295" s="5"/>
      <c r="B295" s="5"/>
      <c r="C295" s="5"/>
      <c r="D295" s="5"/>
      <c r="E295" s="5"/>
      <c r="F295" s="5"/>
      <c r="G295" s="5"/>
      <c r="H295" s="5"/>
      <c r="I295" s="5"/>
    </row>
    <row r="296" spans="1:9" ht="23.25">
      <c r="A296" s="5"/>
      <c r="B296" s="5"/>
      <c r="C296" s="5"/>
      <c r="D296" s="5"/>
      <c r="E296" s="5"/>
      <c r="F296" s="5"/>
      <c r="G296" s="5"/>
      <c r="H296" s="5"/>
      <c r="I296" s="5"/>
    </row>
    <row r="297" spans="1:9" ht="23.25">
      <c r="A297" s="10" t="s">
        <v>217</v>
      </c>
      <c r="B297" s="5"/>
      <c r="C297" s="5"/>
      <c r="D297" s="5"/>
      <c r="E297" s="5"/>
      <c r="F297" s="5"/>
      <c r="G297" s="5"/>
      <c r="H297" s="5"/>
      <c r="I297" s="5"/>
    </row>
    <row r="298" spans="1:9" ht="23.25">
      <c r="A298" s="5"/>
      <c r="B298" s="5" t="s">
        <v>829</v>
      </c>
      <c r="C298" s="5"/>
      <c r="D298" s="5"/>
      <c r="E298" s="5" t="s">
        <v>1022</v>
      </c>
      <c r="F298" s="5"/>
      <c r="G298" s="297">
        <f>'งบกลาง (2)'!G8</f>
        <v>66900</v>
      </c>
      <c r="H298" s="297"/>
      <c r="I298" s="5" t="s">
        <v>44</v>
      </c>
    </row>
    <row r="310" spans="1:10" ht="23.25">
      <c r="A310" s="317" t="s">
        <v>1263</v>
      </c>
      <c r="B310" s="317"/>
      <c r="C310" s="317"/>
      <c r="D310" s="317"/>
      <c r="E310" s="317"/>
      <c r="F310" s="317"/>
      <c r="G310" s="317"/>
      <c r="H310" s="317"/>
      <c r="I310" s="317"/>
      <c r="J310" s="317"/>
    </row>
    <row r="311" spans="1:10" ht="23.25">
      <c r="A311" s="324" t="s">
        <v>3</v>
      </c>
      <c r="B311" s="324"/>
      <c r="C311" s="324"/>
      <c r="D311" s="324"/>
      <c r="E311" s="324"/>
      <c r="F311" s="324"/>
      <c r="G311" s="324"/>
      <c r="H311" s="324"/>
      <c r="I311" s="324"/>
      <c r="J311" s="324"/>
    </row>
    <row r="312" spans="1:10" ht="23.25">
      <c r="A312" s="324" t="s">
        <v>1317</v>
      </c>
      <c r="B312" s="324"/>
      <c r="C312" s="324"/>
      <c r="D312" s="324"/>
      <c r="E312" s="324"/>
      <c r="F312" s="324"/>
      <c r="G312" s="324"/>
      <c r="H312" s="324"/>
      <c r="I312" s="324"/>
      <c r="J312" s="324"/>
    </row>
    <row r="313" spans="1:10" ht="23.25">
      <c r="A313" s="324" t="s">
        <v>300</v>
      </c>
      <c r="B313" s="324"/>
      <c r="C313" s="324"/>
      <c r="D313" s="324"/>
      <c r="E313" s="324"/>
      <c r="F313" s="324"/>
      <c r="G313" s="324"/>
      <c r="H313" s="324"/>
      <c r="I313" s="324"/>
      <c r="J313" s="324"/>
    </row>
    <row r="314" spans="1:10" ht="23.25">
      <c r="A314" s="324" t="s">
        <v>4</v>
      </c>
      <c r="B314" s="324"/>
      <c r="C314" s="324"/>
      <c r="D314" s="324"/>
      <c r="E314" s="324"/>
      <c r="F314" s="324"/>
      <c r="G314" s="324"/>
      <c r="H314" s="324"/>
      <c r="I314" s="324"/>
      <c r="J314" s="324"/>
    </row>
    <row r="315" spans="1:10" ht="23.25">
      <c r="A315" s="324" t="s">
        <v>890</v>
      </c>
      <c r="B315" s="324"/>
      <c r="C315" s="324"/>
      <c r="D315" s="324"/>
      <c r="E315" s="324"/>
      <c r="F315" s="324"/>
      <c r="G315" s="324"/>
      <c r="H315" s="324"/>
      <c r="I315" s="324"/>
      <c r="J315" s="324"/>
    </row>
    <row r="316" spans="1:10" ht="23.25">
      <c r="A316" s="324" t="s">
        <v>516</v>
      </c>
      <c r="B316" s="324"/>
      <c r="C316" s="324"/>
      <c r="D316" s="324"/>
      <c r="E316" s="324"/>
      <c r="F316" s="324"/>
      <c r="G316" s="324"/>
      <c r="H316" s="324"/>
      <c r="I316" s="324"/>
      <c r="J316" s="324"/>
    </row>
    <row r="317" spans="1:10" ht="21">
      <c r="A317" s="335" t="s">
        <v>6</v>
      </c>
      <c r="B317" s="335"/>
      <c r="C317" s="335"/>
      <c r="D317" s="335"/>
      <c r="E317" s="335"/>
      <c r="F317" s="335"/>
      <c r="G317" s="335"/>
      <c r="H317" s="335"/>
      <c r="I317" s="335"/>
      <c r="J317" s="335"/>
    </row>
    <row r="318" spans="1:9" ht="21">
      <c r="A318" s="3"/>
      <c r="B318" s="3"/>
      <c r="C318" s="3"/>
      <c r="D318" s="3"/>
      <c r="E318" s="3"/>
      <c r="F318" s="3"/>
      <c r="G318" s="3"/>
      <c r="H318" s="3"/>
      <c r="I318" s="3"/>
    </row>
    <row r="319" spans="1:9" ht="23.25">
      <c r="A319" s="10" t="s">
        <v>7</v>
      </c>
      <c r="B319" s="5"/>
      <c r="C319" s="5"/>
      <c r="D319" s="5"/>
      <c r="E319" s="5"/>
      <c r="F319" s="5"/>
      <c r="G319" s="5"/>
      <c r="H319" s="5"/>
      <c r="I319" s="5"/>
    </row>
    <row r="320" spans="1:9" ht="23.25">
      <c r="A320" s="5"/>
      <c r="B320" s="5" t="s">
        <v>517</v>
      </c>
      <c r="C320" s="5"/>
      <c r="D320" s="5"/>
      <c r="E320" s="5"/>
      <c r="F320" s="5"/>
      <c r="G320" s="5"/>
      <c r="H320" s="5"/>
      <c r="I320" s="5"/>
    </row>
    <row r="321" spans="1:9" ht="23.25">
      <c r="A321" s="5"/>
      <c r="B321" s="5"/>
      <c r="C321" s="5"/>
      <c r="D321" s="5"/>
      <c r="E321" s="5"/>
      <c r="F321" s="5"/>
      <c r="G321" s="5"/>
      <c r="H321" s="5"/>
      <c r="I321" s="5"/>
    </row>
    <row r="322" spans="1:9" ht="23.25">
      <c r="A322" s="5"/>
      <c r="B322" s="5"/>
      <c r="C322" s="5"/>
      <c r="D322" s="5"/>
      <c r="E322" s="5"/>
      <c r="F322" s="5"/>
      <c r="G322" s="5"/>
      <c r="H322" s="5"/>
      <c r="I322" s="5"/>
    </row>
    <row r="323" spans="1:9" ht="23.25">
      <c r="A323" s="10" t="s">
        <v>8</v>
      </c>
      <c r="B323" s="5"/>
      <c r="C323" s="5"/>
      <c r="D323" s="5"/>
      <c r="E323" s="5"/>
      <c r="F323" s="5"/>
      <c r="G323" s="5"/>
      <c r="H323" s="5"/>
      <c r="I323" s="5"/>
    </row>
    <row r="324" spans="1:9" ht="23.25">
      <c r="A324" s="5"/>
      <c r="B324" s="5" t="s">
        <v>1158</v>
      </c>
      <c r="C324" s="5"/>
      <c r="D324" s="5"/>
      <c r="E324" s="5"/>
      <c r="F324" s="5"/>
      <c r="G324" s="5"/>
      <c r="H324" s="5"/>
      <c r="I324" s="5"/>
    </row>
    <row r="325" spans="1:9" ht="23.25">
      <c r="A325" s="5"/>
      <c r="B325" s="5"/>
      <c r="C325" s="5"/>
      <c r="D325" s="5"/>
      <c r="E325" s="5"/>
      <c r="F325" s="5"/>
      <c r="G325" s="5"/>
      <c r="H325" s="5"/>
      <c r="I325" s="5"/>
    </row>
    <row r="326" spans="1:9" ht="23.25">
      <c r="A326" s="5"/>
      <c r="B326" s="5"/>
      <c r="C326" s="5"/>
      <c r="D326" s="5"/>
      <c r="E326" s="5"/>
      <c r="F326" s="5"/>
      <c r="G326" s="5"/>
      <c r="H326" s="5"/>
      <c r="I326" s="5"/>
    </row>
    <row r="327" spans="1:9" ht="23.25">
      <c r="A327" s="10" t="s">
        <v>217</v>
      </c>
      <c r="B327" s="5"/>
      <c r="C327" s="5"/>
      <c r="D327" s="5"/>
      <c r="E327" s="5"/>
      <c r="F327" s="5"/>
      <c r="G327" s="5"/>
      <c r="H327" s="5"/>
      <c r="I327" s="5"/>
    </row>
    <row r="328" spans="1:9" ht="23.25">
      <c r="A328" s="5"/>
      <c r="B328" s="5" t="s">
        <v>1031</v>
      </c>
      <c r="C328" s="5"/>
      <c r="D328" s="5"/>
      <c r="E328" s="5" t="s">
        <v>1022</v>
      </c>
      <c r="F328" s="5"/>
      <c r="G328" s="297">
        <f>กิจการประปา!E35</f>
        <v>7175000</v>
      </c>
      <c r="H328" s="297"/>
      <c r="I328" s="5" t="s">
        <v>44</v>
      </c>
    </row>
    <row r="329" spans="1:9" ht="23.25">
      <c r="A329" s="5"/>
      <c r="B329" s="5"/>
      <c r="C329" s="5"/>
      <c r="D329" s="5"/>
      <c r="E329" s="5"/>
      <c r="F329" s="5"/>
      <c r="G329" s="5"/>
      <c r="H329" s="5"/>
      <c r="I329" s="5"/>
    </row>
  </sheetData>
  <mergeCells count="111">
    <mergeCell ref="G264:H264"/>
    <mergeCell ref="G298:H298"/>
    <mergeCell ref="A246:J246"/>
    <mergeCell ref="A247:J247"/>
    <mergeCell ref="A248:J248"/>
    <mergeCell ref="A249:J249"/>
    <mergeCell ref="A277:J277"/>
    <mergeCell ref="A278:J278"/>
    <mergeCell ref="A279:J279"/>
    <mergeCell ref="A242:J242"/>
    <mergeCell ref="A243:J243"/>
    <mergeCell ref="A244:J244"/>
    <mergeCell ref="A245:J245"/>
    <mergeCell ref="A313:J313"/>
    <mergeCell ref="A312:J312"/>
    <mergeCell ref="A311:J311"/>
    <mergeCell ref="A282:J282"/>
    <mergeCell ref="A283:J283"/>
    <mergeCell ref="A72:J72"/>
    <mergeCell ref="A43:J43"/>
    <mergeCell ref="A38:J38"/>
    <mergeCell ref="A73:J73"/>
    <mergeCell ref="A45:B45"/>
    <mergeCell ref="A71:J71"/>
    <mergeCell ref="A41:J41"/>
    <mergeCell ref="A42:J42"/>
    <mergeCell ref="B46:J46"/>
    <mergeCell ref="G60:H60"/>
    <mergeCell ref="G328:H328"/>
    <mergeCell ref="G163:H163"/>
    <mergeCell ref="A310:J310"/>
    <mergeCell ref="A280:J280"/>
    <mergeCell ref="A281:J281"/>
    <mergeCell ref="A276:J276"/>
    <mergeCell ref="A316:J316"/>
    <mergeCell ref="A317:J317"/>
    <mergeCell ref="A315:J315"/>
    <mergeCell ref="A314:J314"/>
    <mergeCell ref="A12:K12"/>
    <mergeCell ref="A13:K13"/>
    <mergeCell ref="A1:J1"/>
    <mergeCell ref="A2:J2"/>
    <mergeCell ref="A3:J3"/>
    <mergeCell ref="A4:J4"/>
    <mergeCell ref="A5:J5"/>
    <mergeCell ref="A6:J6"/>
    <mergeCell ref="A7:J7"/>
    <mergeCell ref="A8:J8"/>
    <mergeCell ref="A49:J49"/>
    <mergeCell ref="G59:H59"/>
    <mergeCell ref="A10:B10"/>
    <mergeCell ref="H22:I22"/>
    <mergeCell ref="H23:I23"/>
    <mergeCell ref="A36:J36"/>
    <mergeCell ref="A37:J37"/>
    <mergeCell ref="A39:J39"/>
    <mergeCell ref="A40:J40"/>
    <mergeCell ref="A11:K11"/>
    <mergeCell ref="B90:J90"/>
    <mergeCell ref="A74:J74"/>
    <mergeCell ref="A77:J77"/>
    <mergeCell ref="A76:J76"/>
    <mergeCell ref="A75:J75"/>
    <mergeCell ref="A78:J78"/>
    <mergeCell ref="B81:J81"/>
    <mergeCell ref="B82:J82"/>
    <mergeCell ref="B83:J83"/>
    <mergeCell ref="B87:J87"/>
    <mergeCell ref="A109:J109"/>
    <mergeCell ref="A110:J110"/>
    <mergeCell ref="A111:J111"/>
    <mergeCell ref="A105:J105"/>
    <mergeCell ref="A106:J106"/>
    <mergeCell ref="A107:J107"/>
    <mergeCell ref="A108:J108"/>
    <mergeCell ref="B88:J88"/>
    <mergeCell ref="A142:J142"/>
    <mergeCell ref="A112:J112"/>
    <mergeCell ref="B115:J115"/>
    <mergeCell ref="B119:J119"/>
    <mergeCell ref="B120:J120"/>
    <mergeCell ref="A140:J140"/>
    <mergeCell ref="A141:J141"/>
    <mergeCell ref="B122:J122"/>
    <mergeCell ref="B121:J121"/>
    <mergeCell ref="A143:J143"/>
    <mergeCell ref="A144:J144"/>
    <mergeCell ref="A174:J174"/>
    <mergeCell ref="A175:J175"/>
    <mergeCell ref="A146:J146"/>
    <mergeCell ref="A147:J147"/>
    <mergeCell ref="G164:H164"/>
    <mergeCell ref="A145:J145"/>
    <mergeCell ref="B150:K150"/>
    <mergeCell ref="A176:J176"/>
    <mergeCell ref="A177:J177"/>
    <mergeCell ref="G230:H230"/>
    <mergeCell ref="G231:H231"/>
    <mergeCell ref="A178:J178"/>
    <mergeCell ref="A179:J179"/>
    <mergeCell ref="A180:J180"/>
    <mergeCell ref="A181:J181"/>
    <mergeCell ref="A212:J212"/>
    <mergeCell ref="A213:J213"/>
    <mergeCell ref="A214:J214"/>
    <mergeCell ref="G197:H197"/>
    <mergeCell ref="A211:J211"/>
    <mergeCell ref="G198:H198"/>
    <mergeCell ref="A208:J208"/>
    <mergeCell ref="A209:J209"/>
    <mergeCell ref="A210:J210"/>
  </mergeCells>
  <printOptions/>
  <pageMargins left="0.984251968503937" right="0.1968503937007874" top="0.5118110236220472" bottom="0.984251968503937" header="0.31496062992125984" footer="0.5118110236220472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29"/>
  <sheetViews>
    <sheetView view="pageBreakPreview" zoomScaleNormal="75" zoomScaleSheetLayoutView="100" workbookViewId="0" topLeftCell="A49">
      <selection activeCell="I59" sqref="I59"/>
    </sheetView>
  </sheetViews>
  <sheetFormatPr defaultColWidth="9.140625" defaultRowHeight="21.75"/>
  <cols>
    <col min="1" max="2" width="9.140625" style="1" customWidth="1"/>
    <col min="3" max="3" width="12.57421875" style="1" customWidth="1"/>
    <col min="4" max="4" width="11.7109375" style="1" bestFit="1" customWidth="1"/>
    <col min="5" max="5" width="12.7109375" style="1" bestFit="1" customWidth="1"/>
    <col min="6" max="6" width="12.140625" style="1" bestFit="1" customWidth="1"/>
    <col min="7" max="7" width="12.7109375" style="1" bestFit="1" customWidth="1"/>
    <col min="8" max="8" width="11.57421875" style="1" customWidth="1"/>
    <col min="9" max="9" width="16.28125" style="1" customWidth="1"/>
    <col min="10" max="10" width="13.421875" style="1" bestFit="1" customWidth="1"/>
    <col min="11" max="11" width="16.421875" style="1" customWidth="1"/>
    <col min="12" max="12" width="13.00390625" style="1" customWidth="1"/>
    <col min="13" max="13" width="3.421875" style="1" customWidth="1"/>
    <col min="14" max="14" width="12.7109375" style="1" bestFit="1" customWidth="1"/>
    <col min="15" max="16384" width="9.140625" style="1" customWidth="1"/>
  </cols>
  <sheetData>
    <row r="1" spans="1:13" ht="21">
      <c r="A1" s="335"/>
      <c r="B1" s="335"/>
      <c r="C1" s="335"/>
      <c r="D1" s="335"/>
      <c r="E1" s="335"/>
      <c r="F1" s="335"/>
      <c r="G1" s="335"/>
      <c r="H1" s="335"/>
      <c r="I1" s="335"/>
      <c r="J1" s="335"/>
      <c r="K1" s="335"/>
      <c r="L1" s="335"/>
      <c r="M1" s="335"/>
    </row>
    <row r="2" spans="1:15" ht="23.25">
      <c r="A2" s="324" t="s">
        <v>1145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"/>
      <c r="O2" s="3"/>
    </row>
    <row r="3" spans="1:15" ht="23.25">
      <c r="A3" s="324" t="s">
        <v>300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"/>
      <c r="O3" s="3"/>
    </row>
    <row r="4" spans="1:15" ht="23.25">
      <c r="A4" s="324" t="s">
        <v>66</v>
      </c>
      <c r="B4" s="324"/>
      <c r="C4" s="324"/>
      <c r="D4" s="324"/>
      <c r="E4" s="324"/>
      <c r="F4" s="324"/>
      <c r="G4" s="324"/>
      <c r="H4" s="324"/>
      <c r="I4" s="324"/>
      <c r="J4" s="324"/>
      <c r="K4" s="324"/>
      <c r="L4" s="324"/>
      <c r="M4" s="324"/>
      <c r="N4" s="3"/>
      <c r="O4" s="3"/>
    </row>
    <row r="5" spans="1:15" ht="23.25">
      <c r="A5" s="324" t="s">
        <v>523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324"/>
      <c r="M5" s="324"/>
      <c r="N5" s="3"/>
      <c r="O5" s="3"/>
    </row>
    <row r="6" spans="1:15" ht="23.25">
      <c r="A6" s="324" t="s">
        <v>524</v>
      </c>
      <c r="B6" s="324"/>
      <c r="C6" s="324"/>
      <c r="D6" s="324"/>
      <c r="E6" s="324"/>
      <c r="F6" s="324"/>
      <c r="G6" s="324"/>
      <c r="H6" s="324"/>
      <c r="I6" s="324"/>
      <c r="J6" s="324"/>
      <c r="K6" s="324"/>
      <c r="L6" s="324"/>
      <c r="M6" s="324"/>
      <c r="N6" s="3"/>
      <c r="O6" s="3"/>
    </row>
    <row r="7" spans="1:15" ht="23.25">
      <c r="A7" s="324" t="s">
        <v>58</v>
      </c>
      <c r="B7" s="324"/>
      <c r="C7" s="324"/>
      <c r="D7" s="324"/>
      <c r="E7" s="324"/>
      <c r="F7" s="324"/>
      <c r="G7" s="324"/>
      <c r="H7" s="324"/>
      <c r="I7" s="324"/>
      <c r="J7" s="324"/>
      <c r="K7" s="324"/>
      <c r="L7" s="324"/>
      <c r="M7" s="324"/>
      <c r="N7" s="3"/>
      <c r="O7" s="3"/>
    </row>
    <row r="9" spans="1:13" ht="21">
      <c r="A9" s="304" t="s">
        <v>525</v>
      </c>
      <c r="B9" s="305"/>
      <c r="C9" s="279"/>
      <c r="D9" s="112" t="s">
        <v>526</v>
      </c>
      <c r="E9" s="112" t="s">
        <v>42</v>
      </c>
      <c r="F9" s="112" t="s">
        <v>527</v>
      </c>
      <c r="G9" s="286" t="s">
        <v>528</v>
      </c>
      <c r="H9" s="286" t="s">
        <v>385</v>
      </c>
      <c r="I9" s="112" t="s">
        <v>386</v>
      </c>
      <c r="J9" s="286" t="s">
        <v>1</v>
      </c>
      <c r="K9" s="112" t="s">
        <v>387</v>
      </c>
      <c r="L9" s="286" t="s">
        <v>388</v>
      </c>
      <c r="M9" s="289" t="s">
        <v>636</v>
      </c>
    </row>
    <row r="10" spans="1:13" ht="21">
      <c r="A10" s="280"/>
      <c r="B10" s="281"/>
      <c r="C10" s="282"/>
      <c r="D10" s="113" t="s">
        <v>389</v>
      </c>
      <c r="E10" s="113" t="s">
        <v>390</v>
      </c>
      <c r="F10" s="113" t="s">
        <v>391</v>
      </c>
      <c r="G10" s="287"/>
      <c r="H10" s="287"/>
      <c r="I10" s="113" t="s">
        <v>392</v>
      </c>
      <c r="J10" s="287"/>
      <c r="K10" s="113" t="s">
        <v>393</v>
      </c>
      <c r="L10" s="287"/>
      <c r="M10" s="290"/>
    </row>
    <row r="11" spans="1:13" ht="21">
      <c r="A11" s="283"/>
      <c r="B11" s="284"/>
      <c r="C11" s="285"/>
      <c r="D11" s="114"/>
      <c r="E11" s="114"/>
      <c r="F11" s="114"/>
      <c r="G11" s="288"/>
      <c r="H11" s="288"/>
      <c r="I11" s="114" t="s">
        <v>41</v>
      </c>
      <c r="J11" s="288"/>
      <c r="K11" s="114" t="s">
        <v>394</v>
      </c>
      <c r="L11" s="288"/>
      <c r="M11" s="290"/>
    </row>
    <row r="12" spans="1:13" ht="21">
      <c r="A12" s="291" t="s">
        <v>395</v>
      </c>
      <c r="B12" s="292"/>
      <c r="C12" s="293"/>
      <c r="D12" s="175">
        <f>สำนักปลัด!H10+สำนักปลัด!H23</f>
        <v>3773580</v>
      </c>
      <c r="E12" s="175">
        <f>สำนักปลัด!H30-สำนักปลัด!G77-สำนักปลัด!H63-สำนักปลัด!H72-สำนักปลัด!H130</f>
        <v>5088300</v>
      </c>
      <c r="F12" s="175">
        <f>สำนักปลัด!H135</f>
        <v>445000</v>
      </c>
      <c r="G12" s="175">
        <f>สำนักปลัด!H148</f>
        <v>20000</v>
      </c>
      <c r="H12" s="175">
        <v>0</v>
      </c>
      <c r="I12" s="175">
        <f>สำนักปลัด!H157</f>
        <v>317200</v>
      </c>
      <c r="J12" s="175">
        <f>SUM(D12:I12)</f>
        <v>9644080</v>
      </c>
      <c r="K12" s="176" t="s">
        <v>396</v>
      </c>
      <c r="L12" s="177" t="s">
        <v>397</v>
      </c>
      <c r="M12" s="290"/>
    </row>
    <row r="13" spans="1:13" ht="21">
      <c r="A13" s="294"/>
      <c r="B13" s="263"/>
      <c r="C13" s="264"/>
      <c r="D13" s="179"/>
      <c r="E13" s="179"/>
      <c r="F13" s="179"/>
      <c r="G13" s="176"/>
      <c r="H13" s="179"/>
      <c r="I13" s="179"/>
      <c r="J13" s="179"/>
      <c r="K13" s="176" t="s">
        <v>398</v>
      </c>
      <c r="L13" s="179"/>
      <c r="M13" s="290"/>
    </row>
    <row r="14" spans="1:13" ht="21">
      <c r="A14" s="294" t="s">
        <v>399</v>
      </c>
      <c r="B14" s="263"/>
      <c r="C14" s="264"/>
      <c r="D14" s="175">
        <f>ส่วนการคลัง!H10+ส่วนการคลัง!H16</f>
        <v>1303040</v>
      </c>
      <c r="E14" s="175">
        <f>ส่วนการคลัง!H20</f>
        <v>675000</v>
      </c>
      <c r="F14" s="180">
        <f>ส่วนการคลัง!H79</f>
        <v>10000</v>
      </c>
      <c r="G14" s="175">
        <v>0</v>
      </c>
      <c r="H14" s="175">
        <v>0</v>
      </c>
      <c r="I14" s="175">
        <f>ส่วนการคลัง!H84</f>
        <v>15400</v>
      </c>
      <c r="J14" s="175">
        <f>SUM(D14:I14)</f>
        <v>2003440</v>
      </c>
      <c r="K14" s="176" t="s">
        <v>805</v>
      </c>
      <c r="L14" s="177" t="s">
        <v>400</v>
      </c>
      <c r="M14" s="290"/>
    </row>
    <row r="15" spans="1:13" ht="21">
      <c r="A15" s="294"/>
      <c r="B15" s="263"/>
      <c r="C15" s="264"/>
      <c r="D15" s="179"/>
      <c r="E15" s="179"/>
      <c r="F15" s="179"/>
      <c r="G15" s="179"/>
      <c r="H15" s="179"/>
      <c r="I15" s="179"/>
      <c r="J15" s="179"/>
      <c r="K15" s="179"/>
      <c r="L15" s="179"/>
      <c r="M15" s="290"/>
    </row>
    <row r="16" spans="1:13" ht="21">
      <c r="A16" s="294"/>
      <c r="B16" s="263"/>
      <c r="C16" s="264"/>
      <c r="D16" s="175"/>
      <c r="E16" s="181"/>
      <c r="F16" s="175"/>
      <c r="G16" s="175"/>
      <c r="H16" s="175"/>
      <c r="I16" s="175"/>
      <c r="J16" s="175"/>
      <c r="K16" s="179"/>
      <c r="L16" s="179"/>
      <c r="M16" s="290"/>
    </row>
    <row r="17" spans="1:13" ht="21">
      <c r="A17" s="294"/>
      <c r="B17" s="263"/>
      <c r="C17" s="264"/>
      <c r="D17" s="179"/>
      <c r="E17" s="179"/>
      <c r="F17" s="179"/>
      <c r="G17" s="179"/>
      <c r="H17" s="179"/>
      <c r="I17" s="179"/>
      <c r="J17" s="179"/>
      <c r="K17" s="179"/>
      <c r="L17" s="179"/>
      <c r="M17" s="182"/>
    </row>
    <row r="18" spans="1:13" ht="21">
      <c r="A18" s="294"/>
      <c r="B18" s="263"/>
      <c r="C18" s="264"/>
      <c r="D18" s="179"/>
      <c r="E18" s="179"/>
      <c r="F18" s="179"/>
      <c r="G18" s="179"/>
      <c r="H18" s="179"/>
      <c r="I18" s="179"/>
      <c r="J18" s="179"/>
      <c r="K18" s="179"/>
      <c r="L18" s="179"/>
      <c r="M18" s="182"/>
    </row>
    <row r="19" spans="1:13" ht="21">
      <c r="A19" s="294"/>
      <c r="B19" s="263"/>
      <c r="C19" s="264"/>
      <c r="D19" s="179"/>
      <c r="E19" s="179"/>
      <c r="F19" s="179"/>
      <c r="G19" s="179"/>
      <c r="H19" s="179"/>
      <c r="I19" s="179"/>
      <c r="J19" s="179"/>
      <c r="K19" s="179"/>
      <c r="L19" s="179"/>
      <c r="M19" s="182"/>
    </row>
    <row r="20" spans="1:13" ht="21">
      <c r="A20" s="294"/>
      <c r="B20" s="263"/>
      <c r="C20" s="264"/>
      <c r="D20" s="179"/>
      <c r="E20" s="179"/>
      <c r="F20" s="179" t="s">
        <v>41</v>
      </c>
      <c r="G20" s="179"/>
      <c r="H20" s="179"/>
      <c r="I20" s="179"/>
      <c r="J20" s="179"/>
      <c r="K20" s="179"/>
      <c r="L20" s="179"/>
      <c r="M20" s="182"/>
    </row>
    <row r="21" spans="1:13" ht="21">
      <c r="A21" s="265"/>
      <c r="B21" s="266"/>
      <c r="C21" s="267"/>
      <c r="D21" s="179"/>
      <c r="E21" s="179"/>
      <c r="F21" s="179"/>
      <c r="G21" s="179"/>
      <c r="H21" s="179"/>
      <c r="I21" s="179"/>
      <c r="J21" s="179"/>
      <c r="K21" s="179"/>
      <c r="L21" s="179"/>
      <c r="M21" s="182"/>
    </row>
    <row r="22" spans="1:13" ht="21">
      <c r="A22" s="300" t="s">
        <v>1</v>
      </c>
      <c r="B22" s="301"/>
      <c r="C22" s="302"/>
      <c r="D22" s="183">
        <f aca="true" t="shared" si="0" ref="D22:I22">SUM(D12:D21)</f>
        <v>5076620</v>
      </c>
      <c r="E22" s="183">
        <f t="shared" si="0"/>
        <v>5763300</v>
      </c>
      <c r="F22" s="183">
        <f t="shared" si="0"/>
        <v>455000</v>
      </c>
      <c r="G22" s="183">
        <f t="shared" si="0"/>
        <v>20000</v>
      </c>
      <c r="H22" s="183">
        <f t="shared" si="0"/>
        <v>0</v>
      </c>
      <c r="I22" s="183">
        <f t="shared" si="0"/>
        <v>332600</v>
      </c>
      <c r="J22" s="183">
        <f>SUM(J12:J21)</f>
        <v>11647520</v>
      </c>
      <c r="K22" s="184"/>
      <c r="L22" s="184"/>
      <c r="M22" s="182"/>
    </row>
    <row r="23" spans="1:12" ht="21">
      <c r="A23" s="185"/>
      <c r="B23" s="185"/>
      <c r="C23" s="185"/>
      <c r="D23" s="186"/>
      <c r="E23" s="186"/>
      <c r="F23" s="186"/>
      <c r="G23" s="186"/>
      <c r="H23" s="186"/>
      <c r="I23" s="186"/>
      <c r="J23" s="186"/>
      <c r="K23" s="187"/>
      <c r="L23" s="187"/>
    </row>
    <row r="24" spans="1:13" ht="21">
      <c r="A24" s="335"/>
      <c r="B24" s="335"/>
      <c r="C24" s="335"/>
      <c r="D24" s="335"/>
      <c r="E24" s="335"/>
      <c r="F24" s="335"/>
      <c r="G24" s="335"/>
      <c r="H24" s="335"/>
      <c r="I24" s="335"/>
      <c r="J24" s="335"/>
      <c r="K24" s="335"/>
      <c r="L24" s="335"/>
      <c r="M24" s="335"/>
    </row>
    <row r="25" spans="1:15" ht="23.25">
      <c r="A25" s="324" t="s">
        <v>1145</v>
      </c>
      <c r="B25" s="324"/>
      <c r="C25" s="324"/>
      <c r="D25" s="324"/>
      <c r="E25" s="324"/>
      <c r="F25" s="324"/>
      <c r="G25" s="324"/>
      <c r="H25" s="324"/>
      <c r="I25" s="324"/>
      <c r="J25" s="324"/>
      <c r="K25" s="324"/>
      <c r="L25" s="324"/>
      <c r="M25" s="324"/>
      <c r="N25" s="3"/>
      <c r="O25" s="3"/>
    </row>
    <row r="26" spans="1:15" ht="23.25">
      <c r="A26" s="324" t="s">
        <v>300</v>
      </c>
      <c r="B26" s="324"/>
      <c r="C26" s="324"/>
      <c r="D26" s="324"/>
      <c r="E26" s="324"/>
      <c r="F26" s="324"/>
      <c r="G26" s="324"/>
      <c r="H26" s="324"/>
      <c r="I26" s="324"/>
      <c r="J26" s="324"/>
      <c r="K26" s="324"/>
      <c r="L26" s="324"/>
      <c r="M26" s="324"/>
      <c r="N26" s="3"/>
      <c r="O26" s="3"/>
    </row>
    <row r="27" spans="1:15" ht="23.25">
      <c r="A27" s="324" t="s">
        <v>66</v>
      </c>
      <c r="B27" s="324"/>
      <c r="C27" s="324"/>
      <c r="D27" s="324"/>
      <c r="E27" s="324"/>
      <c r="F27" s="324"/>
      <c r="G27" s="324"/>
      <c r="H27" s="324"/>
      <c r="I27" s="324"/>
      <c r="J27" s="324"/>
      <c r="K27" s="324"/>
      <c r="L27" s="324"/>
      <c r="M27" s="324"/>
      <c r="N27" s="3"/>
      <c r="O27" s="3"/>
    </row>
    <row r="28" spans="1:15" ht="23.25">
      <c r="A28" s="324" t="s">
        <v>523</v>
      </c>
      <c r="B28" s="324"/>
      <c r="C28" s="324"/>
      <c r="D28" s="324"/>
      <c r="E28" s="324"/>
      <c r="F28" s="324"/>
      <c r="G28" s="324"/>
      <c r="H28" s="324"/>
      <c r="I28" s="324"/>
      <c r="J28" s="324"/>
      <c r="K28" s="324"/>
      <c r="L28" s="324"/>
      <c r="M28" s="324"/>
      <c r="N28" s="3"/>
      <c r="O28" s="3"/>
    </row>
    <row r="29" spans="1:15" ht="23.25">
      <c r="A29" s="324" t="s">
        <v>524</v>
      </c>
      <c r="B29" s="324"/>
      <c r="C29" s="324"/>
      <c r="D29" s="324"/>
      <c r="E29" s="324"/>
      <c r="F29" s="324"/>
      <c r="G29" s="324"/>
      <c r="H29" s="324"/>
      <c r="I29" s="324"/>
      <c r="J29" s="324"/>
      <c r="K29" s="324"/>
      <c r="L29" s="324"/>
      <c r="M29" s="324"/>
      <c r="N29" s="3"/>
      <c r="O29" s="3"/>
    </row>
    <row r="30" spans="1:15" ht="23.25">
      <c r="A30" s="324" t="s">
        <v>36</v>
      </c>
      <c r="B30" s="324"/>
      <c r="C30" s="324"/>
      <c r="D30" s="324"/>
      <c r="E30" s="324"/>
      <c r="F30" s="324"/>
      <c r="G30" s="324"/>
      <c r="H30" s="324"/>
      <c r="I30" s="324"/>
      <c r="J30" s="324"/>
      <c r="K30" s="324"/>
      <c r="L30" s="324"/>
      <c r="M30" s="324"/>
      <c r="N30" s="3"/>
      <c r="O30" s="3"/>
    </row>
    <row r="32" spans="1:13" ht="21">
      <c r="A32" s="304" t="s">
        <v>525</v>
      </c>
      <c r="B32" s="305"/>
      <c r="C32" s="279"/>
      <c r="D32" s="112" t="s">
        <v>526</v>
      </c>
      <c r="E32" s="112" t="s">
        <v>42</v>
      </c>
      <c r="F32" s="112" t="s">
        <v>527</v>
      </c>
      <c r="G32" s="286" t="s">
        <v>528</v>
      </c>
      <c r="H32" s="286" t="s">
        <v>385</v>
      </c>
      <c r="I32" s="112" t="s">
        <v>386</v>
      </c>
      <c r="J32" s="286" t="s">
        <v>1</v>
      </c>
      <c r="K32" s="112" t="s">
        <v>387</v>
      </c>
      <c r="L32" s="286" t="s">
        <v>388</v>
      </c>
      <c r="M32" s="289" t="s">
        <v>1198</v>
      </c>
    </row>
    <row r="33" spans="1:15" ht="21">
      <c r="A33" s="280"/>
      <c r="B33" s="281"/>
      <c r="C33" s="282"/>
      <c r="D33" s="113" t="s">
        <v>389</v>
      </c>
      <c r="E33" s="113" t="s">
        <v>390</v>
      </c>
      <c r="F33" s="113" t="s">
        <v>391</v>
      </c>
      <c r="G33" s="287"/>
      <c r="H33" s="287"/>
      <c r="I33" s="113" t="s">
        <v>392</v>
      </c>
      <c r="J33" s="287"/>
      <c r="K33" s="113" t="s">
        <v>393</v>
      </c>
      <c r="L33" s="287"/>
      <c r="M33" s="290"/>
      <c r="O33" s="166" t="e">
        <f>ส่วนการศึกษา!#REF!</f>
        <v>#REF!</v>
      </c>
    </row>
    <row r="34" spans="1:15" ht="21">
      <c r="A34" s="283"/>
      <c r="B34" s="284"/>
      <c r="C34" s="285"/>
      <c r="D34" s="114"/>
      <c r="E34" s="114"/>
      <c r="F34" s="114"/>
      <c r="G34" s="288"/>
      <c r="H34" s="288"/>
      <c r="I34" s="114" t="s">
        <v>41</v>
      </c>
      <c r="J34" s="288"/>
      <c r="K34" s="114" t="s">
        <v>394</v>
      </c>
      <c r="L34" s="288"/>
      <c r="M34" s="290"/>
      <c r="O34" s="166" t="e">
        <f>ส่วนการศึกษา!#REF!+ส่วนการศึกษา!#REF!</f>
        <v>#REF!</v>
      </c>
    </row>
    <row r="35" spans="1:15" ht="21">
      <c r="A35" s="291" t="s">
        <v>529</v>
      </c>
      <c r="B35" s="292"/>
      <c r="C35" s="293"/>
      <c r="D35" s="180">
        <v>0</v>
      </c>
      <c r="E35" s="175">
        <f>สำนักปลัด!H72</f>
        <v>200000</v>
      </c>
      <c r="F35" s="175">
        <v>0</v>
      </c>
      <c r="G35" s="175">
        <v>0</v>
      </c>
      <c r="H35" s="175">
        <v>0</v>
      </c>
      <c r="I35" s="175"/>
      <c r="J35" s="175">
        <f>SUM(D35:I35)</f>
        <v>200000</v>
      </c>
      <c r="K35" s="176" t="s">
        <v>396</v>
      </c>
      <c r="L35" s="177" t="s">
        <v>531</v>
      </c>
      <c r="M35" s="290"/>
      <c r="O35" s="166" t="e">
        <f>O33-O34</f>
        <v>#REF!</v>
      </c>
    </row>
    <row r="36" spans="1:13" ht="21">
      <c r="A36" s="294" t="s">
        <v>530</v>
      </c>
      <c r="B36" s="263"/>
      <c r="C36" s="264"/>
      <c r="D36" s="179"/>
      <c r="E36" s="179"/>
      <c r="F36" s="179"/>
      <c r="G36" s="176"/>
      <c r="H36" s="179"/>
      <c r="I36" s="179"/>
      <c r="J36" s="179"/>
      <c r="K36" s="176" t="s">
        <v>398</v>
      </c>
      <c r="L36" s="179"/>
      <c r="M36" s="290"/>
    </row>
    <row r="37" spans="1:13" ht="21">
      <c r="A37" s="294"/>
      <c r="B37" s="263"/>
      <c r="C37" s="264"/>
      <c r="D37" s="175"/>
      <c r="E37" s="175"/>
      <c r="F37" s="180"/>
      <c r="G37" s="175"/>
      <c r="H37" s="175"/>
      <c r="I37" s="175"/>
      <c r="J37" s="175"/>
      <c r="K37" s="176"/>
      <c r="L37" s="177"/>
      <c r="M37" s="290"/>
    </row>
    <row r="38" spans="1:13" ht="21">
      <c r="A38" s="294"/>
      <c r="B38" s="263"/>
      <c r="C38" s="264"/>
      <c r="D38" s="179"/>
      <c r="E38" s="179"/>
      <c r="F38" s="179"/>
      <c r="G38" s="179"/>
      <c r="H38" s="179"/>
      <c r="I38" s="179"/>
      <c r="J38" s="179"/>
      <c r="K38" s="179"/>
      <c r="L38" s="179"/>
      <c r="M38" s="290"/>
    </row>
    <row r="39" spans="1:13" ht="21">
      <c r="A39" s="294"/>
      <c r="B39" s="263"/>
      <c r="C39" s="264"/>
      <c r="D39" s="179"/>
      <c r="E39" s="179"/>
      <c r="F39" s="179"/>
      <c r="G39" s="179"/>
      <c r="H39" s="179"/>
      <c r="I39" s="179"/>
      <c r="J39" s="179"/>
      <c r="K39" s="179"/>
      <c r="L39" s="179"/>
      <c r="M39" s="290"/>
    </row>
    <row r="40" spans="1:12" ht="21">
      <c r="A40" s="294"/>
      <c r="B40" s="263"/>
      <c r="C40" s="264"/>
      <c r="D40" s="179"/>
      <c r="E40" s="179"/>
      <c r="F40" s="179"/>
      <c r="G40" s="179"/>
      <c r="H40" s="179"/>
      <c r="I40" s="179"/>
      <c r="J40" s="179"/>
      <c r="K40" s="179"/>
      <c r="L40" s="179"/>
    </row>
    <row r="41" spans="1:12" ht="21">
      <c r="A41" s="294"/>
      <c r="B41" s="263"/>
      <c r="C41" s="264"/>
      <c r="D41" s="179"/>
      <c r="E41" s="179"/>
      <c r="F41" s="179"/>
      <c r="G41" s="179"/>
      <c r="H41" s="179"/>
      <c r="I41" s="179"/>
      <c r="J41" s="179"/>
      <c r="K41" s="179"/>
      <c r="L41" s="179"/>
    </row>
    <row r="42" spans="1:12" ht="21">
      <c r="A42" s="294"/>
      <c r="B42" s="263"/>
      <c r="C42" s="264"/>
      <c r="D42" s="179"/>
      <c r="E42" s="179"/>
      <c r="F42" s="179"/>
      <c r="G42" s="179"/>
      <c r="H42" s="179"/>
      <c r="I42" s="179"/>
      <c r="J42" s="179"/>
      <c r="K42" s="179"/>
      <c r="L42" s="179"/>
    </row>
    <row r="43" spans="1:12" ht="21">
      <c r="A43" s="294"/>
      <c r="B43" s="263"/>
      <c r="C43" s="264"/>
      <c r="D43" s="179"/>
      <c r="E43" s="179"/>
      <c r="F43" s="179" t="s">
        <v>41</v>
      </c>
      <c r="G43" s="179"/>
      <c r="H43" s="179"/>
      <c r="I43" s="179"/>
      <c r="J43" s="179"/>
      <c r="K43" s="179"/>
      <c r="L43" s="179"/>
    </row>
    <row r="44" spans="1:12" ht="21">
      <c r="A44" s="265"/>
      <c r="B44" s="266"/>
      <c r="C44" s="267"/>
      <c r="D44" s="179"/>
      <c r="E44" s="179"/>
      <c r="F44" s="179"/>
      <c r="G44" s="179"/>
      <c r="H44" s="179"/>
      <c r="I44" s="179"/>
      <c r="J44" s="179"/>
      <c r="K44" s="179"/>
      <c r="L44" s="179"/>
    </row>
    <row r="45" spans="1:12" ht="21">
      <c r="A45" s="300" t="s">
        <v>1</v>
      </c>
      <c r="B45" s="301"/>
      <c r="C45" s="302"/>
      <c r="D45" s="183">
        <f aca="true" t="shared" si="1" ref="D45:J45">SUM(D35:D44)</f>
        <v>0</v>
      </c>
      <c r="E45" s="183">
        <f t="shared" si="1"/>
        <v>200000</v>
      </c>
      <c r="F45" s="183">
        <f t="shared" si="1"/>
        <v>0</v>
      </c>
      <c r="G45" s="183">
        <f t="shared" si="1"/>
        <v>0</v>
      </c>
      <c r="H45" s="183">
        <f t="shared" si="1"/>
        <v>0</v>
      </c>
      <c r="I45" s="183">
        <f t="shared" si="1"/>
        <v>0</v>
      </c>
      <c r="J45" s="183">
        <f t="shared" si="1"/>
        <v>200000</v>
      </c>
      <c r="K45" s="184"/>
      <c r="L45" s="184"/>
    </row>
    <row r="46" spans="1:12" ht="21">
      <c r="A46" s="185"/>
      <c r="B46" s="185"/>
      <c r="C46" s="185"/>
      <c r="D46" s="186"/>
      <c r="E46" s="186"/>
      <c r="F46" s="186"/>
      <c r="G46" s="186"/>
      <c r="H46" s="186"/>
      <c r="I46" s="186"/>
      <c r="J46" s="186"/>
      <c r="K46" s="187"/>
      <c r="L46" s="187"/>
    </row>
    <row r="47" spans="1:13" ht="21">
      <c r="A47" s="335"/>
      <c r="B47" s="335"/>
      <c r="C47" s="335"/>
      <c r="D47" s="335"/>
      <c r="E47" s="335"/>
      <c r="F47" s="335"/>
      <c r="G47" s="335"/>
      <c r="H47" s="335"/>
      <c r="I47" s="335"/>
      <c r="J47" s="335"/>
      <c r="K47" s="335"/>
      <c r="L47" s="335"/>
      <c r="M47" s="335"/>
    </row>
    <row r="48" spans="1:15" ht="23.25">
      <c r="A48" s="324" t="s">
        <v>1145</v>
      </c>
      <c r="B48" s="324"/>
      <c r="C48" s="324"/>
      <c r="D48" s="324"/>
      <c r="E48" s="324"/>
      <c r="F48" s="324"/>
      <c r="G48" s="324"/>
      <c r="H48" s="324"/>
      <c r="I48" s="324"/>
      <c r="J48" s="324"/>
      <c r="K48" s="324"/>
      <c r="L48" s="324"/>
      <c r="M48" s="324"/>
      <c r="N48" s="3"/>
      <c r="O48" s="3"/>
    </row>
    <row r="49" spans="1:15" ht="23.25">
      <c r="A49" s="324" t="s">
        <v>300</v>
      </c>
      <c r="B49" s="324"/>
      <c r="C49" s="324"/>
      <c r="D49" s="324"/>
      <c r="E49" s="324"/>
      <c r="F49" s="324"/>
      <c r="G49" s="324"/>
      <c r="H49" s="324"/>
      <c r="I49" s="324"/>
      <c r="J49" s="324"/>
      <c r="K49" s="324"/>
      <c r="L49" s="324"/>
      <c r="M49" s="324"/>
      <c r="N49" s="3"/>
      <c r="O49" s="3"/>
    </row>
    <row r="50" spans="1:15" ht="23.25">
      <c r="A50" s="324" t="s">
        <v>66</v>
      </c>
      <c r="B50" s="324"/>
      <c r="C50" s="324"/>
      <c r="D50" s="324"/>
      <c r="E50" s="324"/>
      <c r="F50" s="324"/>
      <c r="G50" s="324"/>
      <c r="H50" s="324"/>
      <c r="I50" s="324"/>
      <c r="J50" s="324"/>
      <c r="K50" s="324"/>
      <c r="L50" s="324"/>
      <c r="M50" s="324"/>
      <c r="N50" s="3"/>
      <c r="O50" s="3"/>
    </row>
    <row r="51" spans="1:15" ht="23.25">
      <c r="A51" s="324" t="s">
        <v>523</v>
      </c>
      <c r="B51" s="324"/>
      <c r="C51" s="324"/>
      <c r="D51" s="324"/>
      <c r="E51" s="324"/>
      <c r="F51" s="324"/>
      <c r="G51" s="324"/>
      <c r="H51" s="324"/>
      <c r="I51" s="324"/>
      <c r="J51" s="324"/>
      <c r="K51" s="324"/>
      <c r="L51" s="324"/>
      <c r="M51" s="324"/>
      <c r="N51" s="3"/>
      <c r="O51" s="3"/>
    </row>
    <row r="52" spans="1:15" ht="23.25">
      <c r="A52" s="324" t="s">
        <v>915</v>
      </c>
      <c r="B52" s="324"/>
      <c r="C52" s="324"/>
      <c r="D52" s="324"/>
      <c r="E52" s="324"/>
      <c r="F52" s="324"/>
      <c r="G52" s="324"/>
      <c r="H52" s="324"/>
      <c r="I52" s="324"/>
      <c r="J52" s="324"/>
      <c r="K52" s="324"/>
      <c r="L52" s="324"/>
      <c r="M52" s="324"/>
      <c r="N52" s="3"/>
      <c r="O52" s="3"/>
    </row>
    <row r="53" spans="1:15" ht="23.25">
      <c r="A53" s="324" t="s">
        <v>1032</v>
      </c>
      <c r="B53" s="324"/>
      <c r="C53" s="324"/>
      <c r="D53" s="324"/>
      <c r="E53" s="324"/>
      <c r="F53" s="324"/>
      <c r="G53" s="324"/>
      <c r="H53" s="324"/>
      <c r="I53" s="324"/>
      <c r="J53" s="324"/>
      <c r="K53" s="324"/>
      <c r="L53" s="324"/>
      <c r="M53" s="324"/>
      <c r="N53" s="3"/>
      <c r="O53" s="3"/>
    </row>
    <row r="55" spans="1:13" ht="21">
      <c r="A55" s="304" t="s">
        <v>525</v>
      </c>
      <c r="B55" s="305"/>
      <c r="C55" s="279"/>
      <c r="D55" s="112" t="s">
        <v>526</v>
      </c>
      <c r="E55" s="112" t="s">
        <v>42</v>
      </c>
      <c r="F55" s="112" t="s">
        <v>527</v>
      </c>
      <c r="G55" s="286" t="s">
        <v>528</v>
      </c>
      <c r="H55" s="286" t="s">
        <v>385</v>
      </c>
      <c r="I55" s="112" t="s">
        <v>386</v>
      </c>
      <c r="J55" s="286" t="s">
        <v>1</v>
      </c>
      <c r="K55" s="112" t="s">
        <v>387</v>
      </c>
      <c r="L55" s="286" t="s">
        <v>388</v>
      </c>
      <c r="M55" s="289" t="s">
        <v>1199</v>
      </c>
    </row>
    <row r="56" spans="1:13" ht="21">
      <c r="A56" s="280"/>
      <c r="B56" s="281"/>
      <c r="C56" s="282"/>
      <c r="D56" s="113" t="s">
        <v>389</v>
      </c>
      <c r="E56" s="113" t="s">
        <v>390</v>
      </c>
      <c r="F56" s="113" t="s">
        <v>391</v>
      </c>
      <c r="G56" s="287"/>
      <c r="H56" s="287"/>
      <c r="I56" s="113" t="s">
        <v>392</v>
      </c>
      <c r="J56" s="287"/>
      <c r="K56" s="113" t="s">
        <v>393</v>
      </c>
      <c r="L56" s="287"/>
      <c r="M56" s="290"/>
    </row>
    <row r="57" spans="1:13" ht="21">
      <c r="A57" s="283"/>
      <c r="B57" s="284"/>
      <c r="C57" s="285"/>
      <c r="D57" s="114"/>
      <c r="E57" s="114"/>
      <c r="F57" s="114"/>
      <c r="G57" s="288"/>
      <c r="H57" s="288"/>
      <c r="I57" s="114" t="s">
        <v>41</v>
      </c>
      <c r="J57" s="288"/>
      <c r="K57" s="114" t="s">
        <v>394</v>
      </c>
      <c r="L57" s="288"/>
      <c r="M57" s="290"/>
    </row>
    <row r="58" spans="1:13" ht="21">
      <c r="A58" s="303" t="s">
        <v>720</v>
      </c>
      <c r="B58" s="303"/>
      <c r="C58" s="303"/>
      <c r="D58" s="180">
        <f>ส่วนการศึกษา!E10+ส่วนการศึกษา!E17</f>
        <v>283680</v>
      </c>
      <c r="E58" s="180">
        <f>ส่วนการศึกษา!E21</f>
        <v>2858250</v>
      </c>
      <c r="F58" s="180">
        <f>ส่วนการศึกษา!E124</f>
        <v>1000</v>
      </c>
      <c r="G58" s="175">
        <f>ส่วนการศึกษา!E128</f>
        <v>1901000</v>
      </c>
      <c r="H58" s="188" t="s">
        <v>1164</v>
      </c>
      <c r="I58" s="180">
        <v>0</v>
      </c>
      <c r="J58" s="175">
        <f>SUM(D58:I58)</f>
        <v>5043930</v>
      </c>
      <c r="K58" s="189" t="s">
        <v>299</v>
      </c>
      <c r="L58" s="177" t="s">
        <v>401</v>
      </c>
      <c r="M58" s="290"/>
    </row>
    <row r="59" spans="1:13" ht="21">
      <c r="A59" s="303" t="s">
        <v>1023</v>
      </c>
      <c r="B59" s="303"/>
      <c r="C59" s="303"/>
      <c r="D59" s="179" t="s">
        <v>41</v>
      </c>
      <c r="E59" s="179"/>
      <c r="F59" s="179"/>
      <c r="G59" s="179"/>
      <c r="H59" s="179"/>
      <c r="I59" s="179"/>
      <c r="J59" s="179"/>
      <c r="K59" s="189" t="s">
        <v>700</v>
      </c>
      <c r="L59" s="176"/>
      <c r="M59" s="290"/>
    </row>
    <row r="60" spans="1:13" ht="21">
      <c r="A60" s="303"/>
      <c r="B60" s="303"/>
      <c r="C60" s="303"/>
      <c r="D60" s="175"/>
      <c r="E60" s="175"/>
      <c r="F60" s="180"/>
      <c r="G60" s="180"/>
      <c r="H60" s="180"/>
      <c r="I60" s="175"/>
      <c r="J60" s="175"/>
      <c r="K60" s="189" t="s">
        <v>701</v>
      </c>
      <c r="L60" s="177"/>
      <c r="M60" s="290"/>
    </row>
    <row r="61" spans="1:13" ht="21">
      <c r="A61" s="303"/>
      <c r="B61" s="303"/>
      <c r="C61" s="303"/>
      <c r="D61" s="179"/>
      <c r="E61" s="179"/>
      <c r="F61" s="179"/>
      <c r="G61" s="179"/>
      <c r="H61" s="179"/>
      <c r="I61" s="179"/>
      <c r="J61" s="179"/>
      <c r="K61" s="179"/>
      <c r="L61" s="179"/>
      <c r="M61" s="290"/>
    </row>
    <row r="62" spans="1:13" ht="21">
      <c r="A62" s="303"/>
      <c r="B62" s="303"/>
      <c r="C62" s="303"/>
      <c r="D62" s="175"/>
      <c r="E62" s="175"/>
      <c r="F62" s="180"/>
      <c r="G62" s="180"/>
      <c r="H62" s="180"/>
      <c r="I62" s="175"/>
      <c r="J62" s="175"/>
      <c r="K62" s="179"/>
      <c r="L62" s="179"/>
      <c r="M62" s="290"/>
    </row>
    <row r="63" spans="1:12" ht="21">
      <c r="A63" s="303"/>
      <c r="B63" s="303"/>
      <c r="C63" s="303"/>
      <c r="D63" s="179"/>
      <c r="E63" s="179"/>
      <c r="F63" s="179"/>
      <c r="G63" s="179"/>
      <c r="H63" s="179"/>
      <c r="I63" s="179"/>
      <c r="J63" s="179"/>
      <c r="K63" s="179"/>
      <c r="L63" s="179"/>
    </row>
    <row r="64" spans="1:12" ht="21">
      <c r="A64" s="303"/>
      <c r="B64" s="303"/>
      <c r="C64" s="303"/>
      <c r="D64" s="179"/>
      <c r="E64" s="179"/>
      <c r="F64" s="179"/>
      <c r="G64" s="179"/>
      <c r="H64" s="179"/>
      <c r="I64" s="179"/>
      <c r="J64" s="179"/>
      <c r="K64" s="179"/>
      <c r="L64" s="179"/>
    </row>
    <row r="65" spans="1:12" ht="21">
      <c r="A65" s="115"/>
      <c r="B65" s="111"/>
      <c r="C65" s="178"/>
      <c r="D65" s="179"/>
      <c r="E65" s="179"/>
      <c r="F65" s="179"/>
      <c r="G65" s="179"/>
      <c r="H65" s="179"/>
      <c r="I65" s="179"/>
      <c r="J65" s="179"/>
      <c r="K65" s="179"/>
      <c r="L65" s="179"/>
    </row>
    <row r="66" spans="1:12" ht="21">
      <c r="A66" s="303"/>
      <c r="B66" s="303"/>
      <c r="C66" s="303"/>
      <c r="D66" s="179"/>
      <c r="E66" s="179"/>
      <c r="F66" s="179"/>
      <c r="G66" s="179"/>
      <c r="H66" s="179"/>
      <c r="I66" s="179"/>
      <c r="J66" s="179"/>
      <c r="K66" s="179"/>
      <c r="L66" s="179"/>
    </row>
    <row r="67" spans="1:12" ht="21">
      <c r="A67" s="303"/>
      <c r="B67" s="303"/>
      <c r="C67" s="303"/>
      <c r="D67" s="179" t="s">
        <v>41</v>
      </c>
      <c r="E67" s="179" t="s">
        <v>41</v>
      </c>
      <c r="F67" s="179" t="s">
        <v>41</v>
      </c>
      <c r="G67" s="181" t="s">
        <v>41</v>
      </c>
      <c r="H67" s="179" t="s">
        <v>41</v>
      </c>
      <c r="I67" s="179" t="s">
        <v>41</v>
      </c>
      <c r="J67" s="181" t="s">
        <v>41</v>
      </c>
      <c r="K67" s="179"/>
      <c r="L67" s="179"/>
    </row>
    <row r="68" spans="1:12" ht="21">
      <c r="A68" s="300" t="s">
        <v>1</v>
      </c>
      <c r="B68" s="301"/>
      <c r="C68" s="302"/>
      <c r="D68" s="183">
        <f aca="true" t="shared" si="2" ref="D68:I68">SUM(D58:D67)</f>
        <v>283680</v>
      </c>
      <c r="E68" s="183">
        <f t="shared" si="2"/>
        <v>2858250</v>
      </c>
      <c r="F68" s="183">
        <f t="shared" si="2"/>
        <v>1000</v>
      </c>
      <c r="G68" s="183">
        <f t="shared" si="2"/>
        <v>1901000</v>
      </c>
      <c r="H68" s="183">
        <f t="shared" si="2"/>
        <v>0</v>
      </c>
      <c r="I68" s="183">
        <f t="shared" si="2"/>
        <v>0</v>
      </c>
      <c r="J68" s="183">
        <f>SUM(D68:I68)</f>
        <v>5043930</v>
      </c>
      <c r="K68" s="184"/>
      <c r="L68" s="184"/>
    </row>
    <row r="69" spans="1:12" ht="21">
      <c r="A69" s="185"/>
      <c r="B69" s="185"/>
      <c r="C69" s="185"/>
      <c r="D69" s="186"/>
      <c r="E69" s="186"/>
      <c r="F69" s="186"/>
      <c r="G69" s="186"/>
      <c r="H69" s="186"/>
      <c r="I69" s="186"/>
      <c r="J69" s="186"/>
      <c r="K69" s="187"/>
      <c r="L69" s="187"/>
    </row>
    <row r="70" spans="1:13" ht="21">
      <c r="A70" s="335"/>
      <c r="B70" s="335"/>
      <c r="C70" s="335"/>
      <c r="D70" s="335"/>
      <c r="E70" s="335"/>
      <c r="F70" s="335"/>
      <c r="G70" s="335"/>
      <c r="H70" s="335"/>
      <c r="I70" s="335"/>
      <c r="J70" s="335"/>
      <c r="K70" s="335"/>
      <c r="L70" s="335"/>
      <c r="M70" s="335"/>
    </row>
    <row r="71" spans="1:15" ht="23.25">
      <c r="A71" s="324" t="s">
        <v>1145</v>
      </c>
      <c r="B71" s="324"/>
      <c r="C71" s="324"/>
      <c r="D71" s="324"/>
      <c r="E71" s="324"/>
      <c r="F71" s="324"/>
      <c r="G71" s="324"/>
      <c r="H71" s="324"/>
      <c r="I71" s="324"/>
      <c r="J71" s="324"/>
      <c r="K71" s="324"/>
      <c r="L71" s="324"/>
      <c r="M71" s="324"/>
      <c r="N71" s="3"/>
      <c r="O71" s="3"/>
    </row>
    <row r="72" spans="1:15" ht="23.25">
      <c r="A72" s="324" t="s">
        <v>300</v>
      </c>
      <c r="B72" s="324"/>
      <c r="C72" s="324"/>
      <c r="D72" s="324"/>
      <c r="E72" s="324"/>
      <c r="F72" s="324"/>
      <c r="G72" s="324"/>
      <c r="H72" s="324"/>
      <c r="I72" s="324"/>
      <c r="J72" s="324"/>
      <c r="K72" s="324"/>
      <c r="L72" s="324"/>
      <c r="M72" s="324"/>
      <c r="N72" s="3"/>
      <c r="O72" s="3"/>
    </row>
    <row r="73" spans="1:15" ht="23.25">
      <c r="A73" s="324" t="s">
        <v>66</v>
      </c>
      <c r="B73" s="324"/>
      <c r="C73" s="324"/>
      <c r="D73" s="324"/>
      <c r="E73" s="324"/>
      <c r="F73" s="324"/>
      <c r="G73" s="324"/>
      <c r="H73" s="324"/>
      <c r="I73" s="324"/>
      <c r="J73" s="324"/>
      <c r="K73" s="324"/>
      <c r="L73" s="324"/>
      <c r="M73" s="324"/>
      <c r="N73" s="3"/>
      <c r="O73" s="3"/>
    </row>
    <row r="74" spans="1:15" ht="23.25">
      <c r="A74" s="324" t="s">
        <v>523</v>
      </c>
      <c r="B74" s="324"/>
      <c r="C74" s="324"/>
      <c r="D74" s="324"/>
      <c r="E74" s="324"/>
      <c r="F74" s="324"/>
      <c r="G74" s="324"/>
      <c r="H74" s="324"/>
      <c r="I74" s="324"/>
      <c r="J74" s="324"/>
      <c r="K74" s="324"/>
      <c r="L74" s="324"/>
      <c r="M74" s="324"/>
      <c r="N74" s="3"/>
      <c r="O74" s="3"/>
    </row>
    <row r="75" spans="1:15" ht="23.25">
      <c r="A75" s="324" t="s">
        <v>915</v>
      </c>
      <c r="B75" s="324"/>
      <c r="C75" s="324"/>
      <c r="D75" s="324"/>
      <c r="E75" s="324"/>
      <c r="F75" s="324"/>
      <c r="G75" s="324"/>
      <c r="H75" s="324"/>
      <c r="I75" s="324"/>
      <c r="J75" s="324"/>
      <c r="K75" s="324"/>
      <c r="L75" s="324"/>
      <c r="M75" s="324"/>
      <c r="N75" s="3"/>
      <c r="O75" s="3"/>
    </row>
    <row r="76" spans="1:15" ht="23.25">
      <c r="A76" s="324" t="s">
        <v>1026</v>
      </c>
      <c r="B76" s="324"/>
      <c r="C76" s="324"/>
      <c r="D76" s="324"/>
      <c r="E76" s="324"/>
      <c r="F76" s="324"/>
      <c r="G76" s="324"/>
      <c r="H76" s="324"/>
      <c r="I76" s="324"/>
      <c r="J76" s="324"/>
      <c r="K76" s="324"/>
      <c r="L76" s="324"/>
      <c r="M76" s="324"/>
      <c r="N76" s="3"/>
      <c r="O76" s="3"/>
    </row>
    <row r="78" spans="1:13" ht="21">
      <c r="A78" s="304" t="s">
        <v>525</v>
      </c>
      <c r="B78" s="305"/>
      <c r="C78" s="279"/>
      <c r="D78" s="112" t="s">
        <v>526</v>
      </c>
      <c r="E78" s="112" t="s">
        <v>42</v>
      </c>
      <c r="F78" s="112" t="s">
        <v>527</v>
      </c>
      <c r="G78" s="286" t="s">
        <v>528</v>
      </c>
      <c r="H78" s="286" t="s">
        <v>385</v>
      </c>
      <c r="I78" s="112" t="s">
        <v>386</v>
      </c>
      <c r="J78" s="286" t="s">
        <v>1</v>
      </c>
      <c r="K78" s="112" t="s">
        <v>387</v>
      </c>
      <c r="L78" s="286" t="s">
        <v>388</v>
      </c>
      <c r="M78" s="289" t="s">
        <v>1200</v>
      </c>
    </row>
    <row r="79" spans="1:13" ht="21">
      <c r="A79" s="280"/>
      <c r="B79" s="281"/>
      <c r="C79" s="282"/>
      <c r="D79" s="113" t="s">
        <v>389</v>
      </c>
      <c r="E79" s="113" t="s">
        <v>390</v>
      </c>
      <c r="F79" s="113" t="s">
        <v>391</v>
      </c>
      <c r="G79" s="287"/>
      <c r="H79" s="287"/>
      <c r="I79" s="113" t="s">
        <v>392</v>
      </c>
      <c r="J79" s="287"/>
      <c r="K79" s="113" t="s">
        <v>393</v>
      </c>
      <c r="L79" s="287"/>
      <c r="M79" s="290"/>
    </row>
    <row r="80" spans="1:13" ht="21">
      <c r="A80" s="283"/>
      <c r="B80" s="284"/>
      <c r="C80" s="285"/>
      <c r="D80" s="114"/>
      <c r="E80" s="114"/>
      <c r="F80" s="114"/>
      <c r="G80" s="288"/>
      <c r="H80" s="288"/>
      <c r="I80" s="114" t="s">
        <v>41</v>
      </c>
      <c r="J80" s="288"/>
      <c r="K80" s="114" t="s">
        <v>394</v>
      </c>
      <c r="L80" s="288"/>
      <c r="M80" s="290"/>
    </row>
    <row r="81" spans="1:13" ht="21">
      <c r="A81" s="303" t="s">
        <v>1024</v>
      </c>
      <c r="B81" s="303"/>
      <c r="C81" s="303"/>
      <c r="D81" s="180">
        <f>ส่วนสาธารณสุข!E10+ส่วนสาธารณสุข!E17</f>
        <v>1720280</v>
      </c>
      <c r="E81" s="180">
        <f>ส่วนสาธารณสุข!E21</f>
        <v>2560500</v>
      </c>
      <c r="F81" s="180">
        <f>ส่วนสาธารณสุข!E100</f>
        <v>2000</v>
      </c>
      <c r="G81" s="175">
        <f>ส่วนสาธารณสุข!E104</f>
        <v>150000</v>
      </c>
      <c r="H81" s="180">
        <v>0</v>
      </c>
      <c r="I81" s="180">
        <f>ส่วนสาธารณสุข!E114</f>
        <v>0</v>
      </c>
      <c r="J81" s="175">
        <f>SUM(D81:I81)</f>
        <v>4432780</v>
      </c>
      <c r="K81" s="176" t="s">
        <v>807</v>
      </c>
      <c r="L81" s="177" t="s">
        <v>676</v>
      </c>
      <c r="M81" s="290"/>
    </row>
    <row r="82" spans="1:13" ht="21">
      <c r="A82" s="303" t="s">
        <v>56</v>
      </c>
      <c r="B82" s="303"/>
      <c r="C82" s="303"/>
      <c r="D82" s="179"/>
      <c r="E82" s="179"/>
      <c r="F82" s="179"/>
      <c r="G82" s="179"/>
      <c r="H82" s="179"/>
      <c r="I82" s="179"/>
      <c r="J82" s="179"/>
      <c r="K82" s="176" t="s">
        <v>699</v>
      </c>
      <c r="L82" s="179"/>
      <c r="M82" s="290"/>
    </row>
    <row r="83" spans="1:13" ht="21">
      <c r="A83" s="303"/>
      <c r="B83" s="303"/>
      <c r="C83" s="303"/>
      <c r="D83" s="181"/>
      <c r="E83" s="181"/>
      <c r="F83" s="176"/>
      <c r="G83" s="176"/>
      <c r="H83" s="176"/>
      <c r="I83" s="181"/>
      <c r="J83" s="181"/>
      <c r="K83" s="179"/>
      <c r="L83" s="179"/>
      <c r="M83" s="290"/>
    </row>
    <row r="84" spans="1:13" ht="21">
      <c r="A84" s="303"/>
      <c r="B84" s="303"/>
      <c r="C84" s="303"/>
      <c r="D84" s="179"/>
      <c r="E84" s="179"/>
      <c r="F84" s="179"/>
      <c r="G84" s="179"/>
      <c r="H84" s="179"/>
      <c r="I84" s="179"/>
      <c r="J84" s="179"/>
      <c r="K84" s="179"/>
      <c r="L84" s="179"/>
      <c r="M84" s="290"/>
    </row>
    <row r="85" spans="1:13" ht="21">
      <c r="A85" s="303"/>
      <c r="B85" s="303"/>
      <c r="C85" s="303"/>
      <c r="D85" s="179"/>
      <c r="E85" s="179"/>
      <c r="F85" s="179"/>
      <c r="G85" s="179"/>
      <c r="H85" s="179"/>
      <c r="I85" s="179"/>
      <c r="J85" s="179"/>
      <c r="K85" s="179"/>
      <c r="L85" s="179"/>
      <c r="M85" s="290"/>
    </row>
    <row r="86" spans="1:12" ht="21">
      <c r="A86" s="303"/>
      <c r="B86" s="303"/>
      <c r="C86" s="303"/>
      <c r="D86" s="179"/>
      <c r="E86" s="179"/>
      <c r="F86" s="179"/>
      <c r="G86" s="179"/>
      <c r="H86" s="179"/>
      <c r="I86" s="179"/>
      <c r="J86" s="179"/>
      <c r="K86" s="179"/>
      <c r="L86" s="179"/>
    </row>
    <row r="87" spans="1:12" ht="21">
      <c r="A87" s="303"/>
      <c r="B87" s="303"/>
      <c r="C87" s="303"/>
      <c r="D87" s="179"/>
      <c r="E87" s="179"/>
      <c r="F87" s="179"/>
      <c r="G87" s="179"/>
      <c r="H87" s="179"/>
      <c r="I87" s="179"/>
      <c r="J87" s="179"/>
      <c r="K87" s="179"/>
      <c r="L87" s="179"/>
    </row>
    <row r="88" spans="1:12" ht="21">
      <c r="A88" s="303"/>
      <c r="B88" s="303"/>
      <c r="C88" s="303"/>
      <c r="D88" s="179"/>
      <c r="E88" s="179"/>
      <c r="F88" s="179"/>
      <c r="G88" s="179"/>
      <c r="H88" s="179"/>
      <c r="I88" s="179"/>
      <c r="J88" s="179"/>
      <c r="K88" s="179"/>
      <c r="L88" s="179"/>
    </row>
    <row r="89" spans="1:12" ht="21">
      <c r="A89" s="303"/>
      <c r="B89" s="303"/>
      <c r="C89" s="303"/>
      <c r="D89" s="179"/>
      <c r="E89" s="179"/>
      <c r="F89" s="179"/>
      <c r="G89" s="179"/>
      <c r="H89" s="179"/>
      <c r="I89" s="179"/>
      <c r="J89" s="179"/>
      <c r="K89" s="179"/>
      <c r="L89" s="179"/>
    </row>
    <row r="90" spans="1:12" ht="21">
      <c r="A90" s="303"/>
      <c r="B90" s="303"/>
      <c r="C90" s="303"/>
      <c r="D90" s="179" t="s">
        <v>41</v>
      </c>
      <c r="E90" s="179" t="s">
        <v>41</v>
      </c>
      <c r="F90" s="179" t="s">
        <v>41</v>
      </c>
      <c r="G90" s="181" t="s">
        <v>41</v>
      </c>
      <c r="H90" s="179" t="s">
        <v>41</v>
      </c>
      <c r="I90" s="179" t="s">
        <v>41</v>
      </c>
      <c r="J90" s="181" t="s">
        <v>41</v>
      </c>
      <c r="K90" s="179"/>
      <c r="L90" s="179"/>
    </row>
    <row r="91" spans="1:12" ht="21">
      <c r="A91" s="300" t="s">
        <v>1</v>
      </c>
      <c r="B91" s="301"/>
      <c r="C91" s="302"/>
      <c r="D91" s="183">
        <f aca="true" t="shared" si="3" ref="D91:I91">SUM(D81:D90)</f>
        <v>1720280</v>
      </c>
      <c r="E91" s="183">
        <f t="shared" si="3"/>
        <v>2560500</v>
      </c>
      <c r="F91" s="183">
        <f t="shared" si="3"/>
        <v>2000</v>
      </c>
      <c r="G91" s="183">
        <f t="shared" si="3"/>
        <v>150000</v>
      </c>
      <c r="H91" s="183">
        <f t="shared" si="3"/>
        <v>0</v>
      </c>
      <c r="I91" s="183">
        <f t="shared" si="3"/>
        <v>0</v>
      </c>
      <c r="J91" s="183">
        <f>SUM(D91:I91)</f>
        <v>4432780</v>
      </c>
      <c r="K91" s="184"/>
      <c r="L91" s="184"/>
    </row>
    <row r="92" spans="1:12" ht="21">
      <c r="A92" s="185"/>
      <c r="B92" s="185"/>
      <c r="C92" s="185"/>
      <c r="D92" s="186"/>
      <c r="E92" s="186"/>
      <c r="F92" s="186"/>
      <c r="G92" s="186"/>
      <c r="H92" s="186"/>
      <c r="I92" s="186"/>
      <c r="J92" s="186"/>
      <c r="K92" s="187"/>
      <c r="L92" s="187"/>
    </row>
    <row r="93" spans="1:13" ht="21">
      <c r="A93" s="335"/>
      <c r="B93" s="335"/>
      <c r="C93" s="335"/>
      <c r="D93" s="335"/>
      <c r="E93" s="335"/>
      <c r="F93" s="335"/>
      <c r="G93" s="335"/>
      <c r="H93" s="335"/>
      <c r="I93" s="335"/>
      <c r="J93" s="335"/>
      <c r="K93" s="335"/>
      <c r="L93" s="335"/>
      <c r="M93" s="335"/>
    </row>
    <row r="94" spans="1:13" ht="23.25">
      <c r="A94" s="324" t="s">
        <v>1145</v>
      </c>
      <c r="B94" s="324"/>
      <c r="C94" s="324"/>
      <c r="D94" s="324"/>
      <c r="E94" s="324"/>
      <c r="F94" s="324"/>
      <c r="G94" s="324"/>
      <c r="H94" s="324"/>
      <c r="I94" s="324"/>
      <c r="J94" s="324"/>
      <c r="K94" s="324"/>
      <c r="L94" s="324"/>
      <c r="M94" s="324"/>
    </row>
    <row r="95" spans="1:13" ht="23.25">
      <c r="A95" s="324" t="s">
        <v>300</v>
      </c>
      <c r="B95" s="324"/>
      <c r="C95" s="324"/>
      <c r="D95" s="324"/>
      <c r="E95" s="324"/>
      <c r="F95" s="324"/>
      <c r="G95" s="324"/>
      <c r="H95" s="324"/>
      <c r="I95" s="324"/>
      <c r="J95" s="324"/>
      <c r="K95" s="324"/>
      <c r="L95" s="324"/>
      <c r="M95" s="324"/>
    </row>
    <row r="96" spans="1:13" ht="23.25">
      <c r="A96" s="324" t="s">
        <v>66</v>
      </c>
      <c r="B96" s="324"/>
      <c r="C96" s="324"/>
      <c r="D96" s="324"/>
      <c r="E96" s="324"/>
      <c r="F96" s="324"/>
      <c r="G96" s="324"/>
      <c r="H96" s="324"/>
      <c r="I96" s="324"/>
      <c r="J96" s="324"/>
      <c r="K96" s="324"/>
      <c r="L96" s="324"/>
      <c r="M96" s="324"/>
    </row>
    <row r="97" spans="1:13" ht="23.25">
      <c r="A97" s="324" t="s">
        <v>523</v>
      </c>
      <c r="B97" s="324"/>
      <c r="C97" s="324"/>
      <c r="D97" s="324"/>
      <c r="E97" s="324"/>
      <c r="F97" s="324"/>
      <c r="G97" s="324"/>
      <c r="H97" s="324"/>
      <c r="I97" s="324"/>
      <c r="J97" s="324"/>
      <c r="K97" s="324"/>
      <c r="L97" s="324"/>
      <c r="M97" s="324"/>
    </row>
    <row r="98" spans="1:13" ht="23.25">
      <c r="A98" s="324" t="s">
        <v>915</v>
      </c>
      <c r="B98" s="324"/>
      <c r="C98" s="324"/>
      <c r="D98" s="324"/>
      <c r="E98" s="324"/>
      <c r="F98" s="324"/>
      <c r="G98" s="324"/>
      <c r="H98" s="324"/>
      <c r="I98" s="324"/>
      <c r="J98" s="324"/>
      <c r="K98" s="324"/>
      <c r="L98" s="324"/>
      <c r="M98" s="324"/>
    </row>
    <row r="99" spans="1:13" ht="23.25">
      <c r="A99" s="324" t="s">
        <v>1027</v>
      </c>
      <c r="B99" s="324"/>
      <c r="C99" s="324"/>
      <c r="D99" s="324"/>
      <c r="E99" s="324"/>
      <c r="F99" s="324"/>
      <c r="G99" s="324"/>
      <c r="H99" s="324"/>
      <c r="I99" s="324"/>
      <c r="J99" s="324"/>
      <c r="K99" s="324"/>
      <c r="L99" s="324"/>
      <c r="M99" s="324"/>
    </row>
    <row r="101" spans="1:13" ht="21">
      <c r="A101" s="304" t="s">
        <v>525</v>
      </c>
      <c r="B101" s="305"/>
      <c r="C101" s="279"/>
      <c r="D101" s="112" t="s">
        <v>526</v>
      </c>
      <c r="E101" s="112" t="s">
        <v>42</v>
      </c>
      <c r="F101" s="112" t="s">
        <v>527</v>
      </c>
      <c r="G101" s="286" t="s">
        <v>528</v>
      </c>
      <c r="H101" s="286" t="s">
        <v>385</v>
      </c>
      <c r="I101" s="112" t="s">
        <v>386</v>
      </c>
      <c r="J101" s="286" t="s">
        <v>1</v>
      </c>
      <c r="K101" s="112" t="s">
        <v>387</v>
      </c>
      <c r="L101" s="286" t="s">
        <v>388</v>
      </c>
      <c r="M101" s="289" t="s">
        <v>1201</v>
      </c>
    </row>
    <row r="102" spans="1:13" ht="21">
      <c r="A102" s="280"/>
      <c r="B102" s="281"/>
      <c r="C102" s="282"/>
      <c r="D102" s="113" t="s">
        <v>389</v>
      </c>
      <c r="E102" s="113" t="s">
        <v>390</v>
      </c>
      <c r="F102" s="113" t="s">
        <v>391</v>
      </c>
      <c r="G102" s="287"/>
      <c r="H102" s="287"/>
      <c r="I102" s="113" t="s">
        <v>392</v>
      </c>
      <c r="J102" s="287"/>
      <c r="K102" s="113" t="s">
        <v>393</v>
      </c>
      <c r="L102" s="287"/>
      <c r="M102" s="290"/>
    </row>
    <row r="103" spans="1:13" ht="21">
      <c r="A103" s="283"/>
      <c r="B103" s="284"/>
      <c r="C103" s="285"/>
      <c r="D103" s="114"/>
      <c r="E103" s="114"/>
      <c r="F103" s="114"/>
      <c r="G103" s="288"/>
      <c r="H103" s="288"/>
      <c r="I103" s="114" t="s">
        <v>41</v>
      </c>
      <c r="J103" s="288"/>
      <c r="K103" s="114" t="s">
        <v>394</v>
      </c>
      <c r="L103" s="288"/>
      <c r="M103" s="290"/>
    </row>
    <row r="104" spans="1:13" ht="21">
      <c r="A104" s="303" t="s">
        <v>677</v>
      </c>
      <c r="B104" s="303"/>
      <c r="C104" s="303"/>
      <c r="D104" s="180">
        <f>'[3]โยธา'!$H$10+'[3]โยธา'!$H$17</f>
        <v>1585400</v>
      </c>
      <c r="E104" s="180">
        <f>'[3]โยธา'!$H$21</f>
        <v>3524000</v>
      </c>
      <c r="F104" s="180">
        <f>'[2]โยธา'!$H$93</f>
        <v>5000</v>
      </c>
      <c r="G104" s="196">
        <f>'[2]โยธา'!$H$97</f>
        <v>243678</v>
      </c>
      <c r="H104" s="175">
        <v>0</v>
      </c>
      <c r="I104" s="180">
        <f>'[2]โยธา'!$H$103</f>
        <v>9500</v>
      </c>
      <c r="J104" s="197">
        <f>SUM(D104:I104)</f>
        <v>5367578</v>
      </c>
      <c r="K104" s="176" t="s">
        <v>806</v>
      </c>
      <c r="L104" s="177" t="s">
        <v>678</v>
      </c>
      <c r="M104" s="290"/>
    </row>
    <row r="105" spans="1:13" ht="21">
      <c r="A105" s="303" t="s">
        <v>480</v>
      </c>
      <c r="B105" s="303"/>
      <c r="C105" s="303"/>
      <c r="D105" s="179"/>
      <c r="E105" s="179"/>
      <c r="F105" s="179"/>
      <c r="G105" s="190"/>
      <c r="H105" s="179"/>
      <c r="I105" s="179"/>
      <c r="J105" s="179"/>
      <c r="K105" s="176"/>
      <c r="L105" s="176"/>
      <c r="M105" s="290"/>
    </row>
    <row r="106" spans="1:14" ht="21">
      <c r="A106" s="303" t="s">
        <v>679</v>
      </c>
      <c r="B106" s="303"/>
      <c r="C106" s="303"/>
      <c r="D106" s="180"/>
      <c r="E106" s="180"/>
      <c r="F106" s="180"/>
      <c r="G106" s="191"/>
      <c r="H106" s="175"/>
      <c r="I106" s="175"/>
      <c r="J106" s="175"/>
      <c r="K106" s="176" t="s">
        <v>680</v>
      </c>
      <c r="L106" s="177" t="s">
        <v>681</v>
      </c>
      <c r="M106" s="290"/>
      <c r="N106" s="192" t="e">
        <f>J22+J45+J68+J91+J114+J137+J159+#REF!+J183</f>
        <v>#REF!</v>
      </c>
    </row>
    <row r="107" spans="1:13" ht="21">
      <c r="A107" s="115" t="s">
        <v>702</v>
      </c>
      <c r="B107" s="111"/>
      <c r="C107" s="178"/>
      <c r="D107" s="180"/>
      <c r="E107" s="175"/>
      <c r="F107" s="180"/>
      <c r="G107" s="191"/>
      <c r="H107" s="175"/>
      <c r="I107" s="175"/>
      <c r="J107" s="175"/>
      <c r="K107" s="176" t="s">
        <v>807</v>
      </c>
      <c r="L107" s="177" t="s">
        <v>703</v>
      </c>
      <c r="M107" s="290"/>
    </row>
    <row r="108" spans="1:13" ht="21">
      <c r="A108" s="115" t="s">
        <v>634</v>
      </c>
      <c r="B108" s="111"/>
      <c r="C108" s="178"/>
      <c r="D108" s="181"/>
      <c r="E108" s="181"/>
      <c r="F108" s="176"/>
      <c r="G108" s="176"/>
      <c r="H108" s="176"/>
      <c r="I108" s="181"/>
      <c r="J108" s="181"/>
      <c r="K108" s="176" t="s">
        <v>699</v>
      </c>
      <c r="L108" s="177"/>
      <c r="M108" s="290"/>
    </row>
    <row r="109" spans="1:12" ht="21">
      <c r="A109" s="115"/>
      <c r="B109" s="111"/>
      <c r="C109" s="178"/>
      <c r="D109" s="181"/>
      <c r="E109" s="181"/>
      <c r="F109" s="176"/>
      <c r="G109" s="176"/>
      <c r="H109" s="176"/>
      <c r="I109" s="181"/>
      <c r="J109" s="181"/>
      <c r="K109" s="179"/>
      <c r="L109" s="179"/>
    </row>
    <row r="110" spans="1:12" ht="21">
      <c r="A110" s="303"/>
      <c r="B110" s="303"/>
      <c r="C110" s="303"/>
      <c r="D110" s="179"/>
      <c r="E110" s="179"/>
      <c r="F110" s="179"/>
      <c r="G110" s="179"/>
      <c r="H110" s="179"/>
      <c r="I110" s="179"/>
      <c r="J110" s="179"/>
      <c r="K110" s="179"/>
      <c r="L110" s="179"/>
    </row>
    <row r="111" spans="1:12" ht="21">
      <c r="A111" s="303"/>
      <c r="B111" s="303"/>
      <c r="C111" s="303"/>
      <c r="D111" s="179"/>
      <c r="E111" s="179"/>
      <c r="F111" s="179"/>
      <c r="G111" s="179"/>
      <c r="H111" s="179"/>
      <c r="I111" s="179"/>
      <c r="J111" s="179"/>
      <c r="K111" s="179"/>
      <c r="L111" s="179"/>
    </row>
    <row r="112" spans="1:12" ht="21">
      <c r="A112" s="303"/>
      <c r="B112" s="303"/>
      <c r="C112" s="303"/>
      <c r="D112" s="179"/>
      <c r="E112" s="179"/>
      <c r="F112" s="179"/>
      <c r="G112" s="179"/>
      <c r="H112" s="179"/>
      <c r="I112" s="179"/>
      <c r="J112" s="179"/>
      <c r="K112" s="179"/>
      <c r="L112" s="179"/>
    </row>
    <row r="113" spans="1:12" ht="21">
      <c r="A113" s="303"/>
      <c r="B113" s="303"/>
      <c r="C113" s="303"/>
      <c r="D113" s="179"/>
      <c r="E113" s="179"/>
      <c r="F113" s="179"/>
      <c r="G113" s="179"/>
      <c r="H113" s="179"/>
      <c r="I113" s="179"/>
      <c r="J113" s="179"/>
      <c r="K113" s="179"/>
      <c r="L113" s="179"/>
    </row>
    <row r="114" spans="1:12" ht="21">
      <c r="A114" s="300" t="s">
        <v>1</v>
      </c>
      <c r="B114" s="301"/>
      <c r="C114" s="302"/>
      <c r="D114" s="183">
        <f aca="true" t="shared" si="4" ref="D114:I114">SUM(D104:D113)</f>
        <v>1585400</v>
      </c>
      <c r="E114" s="183">
        <f t="shared" si="4"/>
        <v>3524000</v>
      </c>
      <c r="F114" s="183">
        <f t="shared" si="4"/>
        <v>5000</v>
      </c>
      <c r="G114" s="183">
        <f t="shared" si="4"/>
        <v>243678</v>
      </c>
      <c r="H114" s="183">
        <f t="shared" si="4"/>
        <v>0</v>
      </c>
      <c r="I114" s="183">
        <f t="shared" si="4"/>
        <v>9500</v>
      </c>
      <c r="J114" s="183">
        <f>SUM(D114:I114)</f>
        <v>5367578</v>
      </c>
      <c r="K114" s="184"/>
      <c r="L114" s="184"/>
    </row>
    <row r="115" spans="1:12" ht="21">
      <c r="A115" s="185"/>
      <c r="B115" s="185"/>
      <c r="C115" s="185"/>
      <c r="D115" s="186"/>
      <c r="E115" s="186"/>
      <c r="F115" s="186"/>
      <c r="G115" s="186"/>
      <c r="H115" s="186"/>
      <c r="I115" s="186"/>
      <c r="J115" s="186"/>
      <c r="K115" s="187"/>
      <c r="L115" s="187"/>
    </row>
    <row r="116" spans="1:13" ht="21">
      <c r="A116" s="335"/>
      <c r="B116" s="335"/>
      <c r="C116" s="335"/>
      <c r="D116" s="335"/>
      <c r="E116" s="335"/>
      <c r="F116" s="335"/>
      <c r="G116" s="335"/>
      <c r="H116" s="335"/>
      <c r="I116" s="335"/>
      <c r="J116" s="335"/>
      <c r="K116" s="335"/>
      <c r="L116" s="335"/>
      <c r="M116" s="335"/>
    </row>
    <row r="117" spans="1:15" ht="23.25">
      <c r="A117" s="324" t="s">
        <v>1145</v>
      </c>
      <c r="B117" s="324"/>
      <c r="C117" s="324"/>
      <c r="D117" s="324"/>
      <c r="E117" s="324"/>
      <c r="F117" s="324"/>
      <c r="G117" s="324"/>
      <c r="H117" s="324"/>
      <c r="I117" s="324"/>
      <c r="J117" s="324"/>
      <c r="K117" s="324"/>
      <c r="L117" s="324"/>
      <c r="M117" s="324"/>
      <c r="N117" s="3"/>
      <c r="O117" s="3"/>
    </row>
    <row r="118" spans="1:15" ht="23.25">
      <c r="A118" s="324" t="s">
        <v>300</v>
      </c>
      <c r="B118" s="324"/>
      <c r="C118" s="324"/>
      <c r="D118" s="324"/>
      <c r="E118" s="324"/>
      <c r="F118" s="324"/>
      <c r="G118" s="324"/>
      <c r="H118" s="324"/>
      <c r="I118" s="324"/>
      <c r="J118" s="324"/>
      <c r="K118" s="324"/>
      <c r="L118" s="324"/>
      <c r="M118" s="324"/>
      <c r="N118" s="3"/>
      <c r="O118" s="3"/>
    </row>
    <row r="119" spans="1:15" ht="23.25">
      <c r="A119" s="324" t="s">
        <v>66</v>
      </c>
      <c r="B119" s="324"/>
      <c r="C119" s="324"/>
      <c r="D119" s="324"/>
      <c r="E119" s="324"/>
      <c r="F119" s="324"/>
      <c r="G119" s="324"/>
      <c r="H119" s="324"/>
      <c r="I119" s="324"/>
      <c r="J119" s="324"/>
      <c r="K119" s="324"/>
      <c r="L119" s="324"/>
      <c r="M119" s="324"/>
      <c r="N119" s="3"/>
      <c r="O119" s="3"/>
    </row>
    <row r="120" spans="1:15" ht="23.25">
      <c r="A120" s="324" t="s">
        <v>523</v>
      </c>
      <c r="B120" s="324"/>
      <c r="C120" s="324"/>
      <c r="D120" s="324"/>
      <c r="E120" s="324"/>
      <c r="F120" s="324"/>
      <c r="G120" s="324"/>
      <c r="H120" s="324"/>
      <c r="I120" s="324"/>
      <c r="J120" s="324"/>
      <c r="K120" s="324"/>
      <c r="L120" s="324"/>
      <c r="M120" s="324"/>
      <c r="N120" s="3"/>
      <c r="O120" s="3"/>
    </row>
    <row r="121" spans="1:15" ht="23.25">
      <c r="A121" s="324" t="s">
        <v>915</v>
      </c>
      <c r="B121" s="324"/>
      <c r="C121" s="324"/>
      <c r="D121" s="324"/>
      <c r="E121" s="324"/>
      <c r="F121" s="324"/>
      <c r="G121" s="324"/>
      <c r="H121" s="324"/>
      <c r="I121" s="324"/>
      <c r="J121" s="324"/>
      <c r="K121" s="324"/>
      <c r="L121" s="324"/>
      <c r="M121" s="324"/>
      <c r="N121" s="3"/>
      <c r="O121" s="3"/>
    </row>
    <row r="122" spans="1:15" ht="23.25">
      <c r="A122" s="324" t="s">
        <v>504</v>
      </c>
      <c r="B122" s="324"/>
      <c r="C122" s="324"/>
      <c r="D122" s="324"/>
      <c r="E122" s="324"/>
      <c r="F122" s="324"/>
      <c r="G122" s="324"/>
      <c r="H122" s="324"/>
      <c r="I122" s="324"/>
      <c r="J122" s="324"/>
      <c r="K122" s="324"/>
      <c r="L122" s="324"/>
      <c r="M122" s="324"/>
      <c r="N122" s="3"/>
      <c r="O122" s="3"/>
    </row>
    <row r="124" spans="1:13" ht="21">
      <c r="A124" s="304" t="s">
        <v>525</v>
      </c>
      <c r="B124" s="305"/>
      <c r="C124" s="279"/>
      <c r="D124" s="112" t="s">
        <v>526</v>
      </c>
      <c r="E124" s="112" t="s">
        <v>42</v>
      </c>
      <c r="F124" s="112" t="s">
        <v>527</v>
      </c>
      <c r="G124" s="286" t="s">
        <v>528</v>
      </c>
      <c r="H124" s="286" t="s">
        <v>385</v>
      </c>
      <c r="I124" s="112" t="s">
        <v>386</v>
      </c>
      <c r="J124" s="286" t="s">
        <v>1</v>
      </c>
      <c r="K124" s="112" t="s">
        <v>387</v>
      </c>
      <c r="L124" s="286" t="s">
        <v>388</v>
      </c>
      <c r="M124" s="289" t="s">
        <v>1202</v>
      </c>
    </row>
    <row r="125" spans="1:13" ht="21">
      <c r="A125" s="280"/>
      <c r="B125" s="281"/>
      <c r="C125" s="282"/>
      <c r="D125" s="113" t="s">
        <v>389</v>
      </c>
      <c r="E125" s="113" t="s">
        <v>390</v>
      </c>
      <c r="F125" s="113" t="s">
        <v>391</v>
      </c>
      <c r="G125" s="287"/>
      <c r="H125" s="287"/>
      <c r="I125" s="113" t="s">
        <v>392</v>
      </c>
      <c r="J125" s="287"/>
      <c r="K125" s="113" t="s">
        <v>393</v>
      </c>
      <c r="L125" s="287"/>
      <c r="M125" s="290"/>
    </row>
    <row r="126" spans="1:13" ht="21">
      <c r="A126" s="283"/>
      <c r="B126" s="284"/>
      <c r="C126" s="285"/>
      <c r="D126" s="114"/>
      <c r="E126" s="114"/>
      <c r="F126" s="114"/>
      <c r="G126" s="288"/>
      <c r="H126" s="288"/>
      <c r="I126" s="114" t="s">
        <v>41</v>
      </c>
      <c r="J126" s="288"/>
      <c r="K126" s="114" t="s">
        <v>394</v>
      </c>
      <c r="L126" s="288"/>
      <c r="M126" s="290"/>
    </row>
    <row r="127" spans="1:13" ht="21">
      <c r="A127" s="303" t="s">
        <v>748</v>
      </c>
      <c r="B127" s="303"/>
      <c r="C127" s="303"/>
      <c r="D127" s="193">
        <v>0</v>
      </c>
      <c r="E127" s="191">
        <f>สำนักปลัด!G77</f>
        <v>2408800</v>
      </c>
      <c r="F127" s="193">
        <v>0</v>
      </c>
      <c r="G127" s="193">
        <v>0</v>
      </c>
      <c r="H127" s="193">
        <v>0</v>
      </c>
      <c r="I127" s="194">
        <v>0</v>
      </c>
      <c r="J127" s="181">
        <f>SUM(D127:I127)</f>
        <v>2408800</v>
      </c>
      <c r="K127" s="176" t="s">
        <v>698</v>
      </c>
      <c r="L127" s="177"/>
      <c r="M127" s="290"/>
    </row>
    <row r="128" spans="1:13" ht="21">
      <c r="A128" s="303" t="s">
        <v>749</v>
      </c>
      <c r="B128" s="303"/>
      <c r="C128" s="303"/>
      <c r="D128" s="175"/>
      <c r="E128" s="175"/>
      <c r="F128" s="175"/>
      <c r="G128" s="175"/>
      <c r="H128" s="175"/>
      <c r="I128" s="175"/>
      <c r="J128" s="195"/>
      <c r="K128" s="176"/>
      <c r="L128" s="177"/>
      <c r="M128" s="290"/>
    </row>
    <row r="129" spans="1:13" ht="21">
      <c r="A129" s="303"/>
      <c r="B129" s="303"/>
      <c r="C129" s="303"/>
      <c r="D129" s="181"/>
      <c r="E129" s="181"/>
      <c r="F129" s="176"/>
      <c r="G129" s="176"/>
      <c r="H129" s="176"/>
      <c r="I129" s="181"/>
      <c r="J129" s="181"/>
      <c r="K129" s="179"/>
      <c r="L129" s="179"/>
      <c r="M129" s="290"/>
    </row>
    <row r="130" spans="1:13" ht="21">
      <c r="A130" s="115"/>
      <c r="B130" s="111"/>
      <c r="C130" s="178"/>
      <c r="D130" s="181"/>
      <c r="E130" s="181"/>
      <c r="F130" s="176"/>
      <c r="G130" s="176"/>
      <c r="H130" s="176"/>
      <c r="I130" s="181"/>
      <c r="J130" s="181"/>
      <c r="K130" s="179"/>
      <c r="L130" s="179"/>
      <c r="M130" s="290"/>
    </row>
    <row r="131" spans="1:13" ht="21">
      <c r="A131" s="115"/>
      <c r="B131" s="111"/>
      <c r="C131" s="178"/>
      <c r="D131" s="181"/>
      <c r="E131" s="181"/>
      <c r="F131" s="176"/>
      <c r="G131" s="176"/>
      <c r="H131" s="176"/>
      <c r="I131" s="181"/>
      <c r="J131" s="181"/>
      <c r="K131" s="179"/>
      <c r="L131" s="179"/>
      <c r="M131" s="290"/>
    </row>
    <row r="132" spans="1:12" ht="21">
      <c r="A132" s="115"/>
      <c r="B132" s="111"/>
      <c r="C132" s="178"/>
      <c r="D132" s="181"/>
      <c r="E132" s="181"/>
      <c r="F132" s="176"/>
      <c r="G132" s="176"/>
      <c r="H132" s="176"/>
      <c r="I132" s="181"/>
      <c r="J132" s="181"/>
      <c r="K132" s="179"/>
      <c r="L132" s="179"/>
    </row>
    <row r="133" spans="1:12" ht="21">
      <c r="A133" s="303"/>
      <c r="B133" s="303"/>
      <c r="C133" s="303"/>
      <c r="D133" s="179"/>
      <c r="E133" s="179"/>
      <c r="F133" s="179"/>
      <c r="G133" s="179"/>
      <c r="H133" s="179"/>
      <c r="I133" s="179"/>
      <c r="J133" s="179"/>
      <c r="K133" s="179"/>
      <c r="L133" s="179"/>
    </row>
    <row r="134" spans="1:12" ht="21">
      <c r="A134" s="303"/>
      <c r="B134" s="303"/>
      <c r="C134" s="303"/>
      <c r="D134" s="179"/>
      <c r="E134" s="179"/>
      <c r="F134" s="179"/>
      <c r="G134" s="179"/>
      <c r="H134" s="179"/>
      <c r="I134" s="179"/>
      <c r="J134" s="179"/>
      <c r="K134" s="179"/>
      <c r="L134" s="179"/>
    </row>
    <row r="135" spans="1:12" ht="21">
      <c r="A135" s="303"/>
      <c r="B135" s="303"/>
      <c r="C135" s="303"/>
      <c r="D135" s="179"/>
      <c r="E135" s="179"/>
      <c r="F135" s="179"/>
      <c r="G135" s="179"/>
      <c r="H135" s="179"/>
      <c r="I135" s="179"/>
      <c r="J135" s="179"/>
      <c r="K135" s="179"/>
      <c r="L135" s="179"/>
    </row>
    <row r="136" spans="1:12" ht="21">
      <c r="A136" s="303"/>
      <c r="B136" s="303"/>
      <c r="C136" s="303"/>
      <c r="D136" s="179"/>
      <c r="E136" s="179"/>
      <c r="F136" s="179"/>
      <c r="G136" s="179"/>
      <c r="H136" s="179"/>
      <c r="I136" s="179"/>
      <c r="J136" s="179"/>
      <c r="K136" s="179"/>
      <c r="L136" s="179"/>
    </row>
    <row r="137" spans="1:12" ht="21">
      <c r="A137" s="300" t="s">
        <v>1</v>
      </c>
      <c r="B137" s="301"/>
      <c r="C137" s="302"/>
      <c r="D137" s="183">
        <f aca="true" t="shared" si="5" ref="D137:I137">SUM(D127:D136)</f>
        <v>0</v>
      </c>
      <c r="E137" s="183">
        <f t="shared" si="5"/>
        <v>2408800</v>
      </c>
      <c r="F137" s="183">
        <f t="shared" si="5"/>
        <v>0</v>
      </c>
      <c r="G137" s="183">
        <f t="shared" si="5"/>
        <v>0</v>
      </c>
      <c r="H137" s="183">
        <f t="shared" si="5"/>
        <v>0</v>
      </c>
      <c r="I137" s="183">
        <f t="shared" si="5"/>
        <v>0</v>
      </c>
      <c r="J137" s="183">
        <f>SUM(D137:I137)</f>
        <v>2408800</v>
      </c>
      <c r="K137" s="184"/>
      <c r="L137" s="184"/>
    </row>
    <row r="138" spans="1:12" ht="21">
      <c r="A138" s="185"/>
      <c r="B138" s="185"/>
      <c r="C138" s="185"/>
      <c r="D138" s="186"/>
      <c r="E138" s="186"/>
      <c r="F138" s="186"/>
      <c r="G138" s="186"/>
      <c r="H138" s="186"/>
      <c r="I138" s="186"/>
      <c r="J138" s="186"/>
      <c r="K138" s="187"/>
      <c r="L138" s="187"/>
    </row>
    <row r="139" spans="1:13" ht="21">
      <c r="A139" s="335"/>
      <c r="B139" s="335"/>
      <c r="C139" s="335"/>
      <c r="D139" s="335"/>
      <c r="E139" s="335"/>
      <c r="F139" s="335"/>
      <c r="G139" s="335"/>
      <c r="H139" s="335"/>
      <c r="I139" s="335"/>
      <c r="J139" s="335"/>
      <c r="K139" s="335"/>
      <c r="L139" s="335"/>
      <c r="M139" s="335"/>
    </row>
    <row r="140" spans="1:15" ht="23.25">
      <c r="A140" s="324" t="s">
        <v>1145</v>
      </c>
      <c r="B140" s="324"/>
      <c r="C140" s="324"/>
      <c r="D140" s="324"/>
      <c r="E140" s="324"/>
      <c r="F140" s="324"/>
      <c r="G140" s="324"/>
      <c r="H140" s="324"/>
      <c r="I140" s="324"/>
      <c r="J140" s="324"/>
      <c r="K140" s="324"/>
      <c r="L140" s="324"/>
      <c r="M140" s="324"/>
      <c r="N140" s="3"/>
      <c r="O140" s="3"/>
    </row>
    <row r="141" spans="1:15" ht="23.25">
      <c r="A141" s="324" t="s">
        <v>300</v>
      </c>
      <c r="B141" s="324"/>
      <c r="C141" s="324"/>
      <c r="D141" s="324"/>
      <c r="E141" s="324"/>
      <c r="F141" s="324"/>
      <c r="G141" s="324"/>
      <c r="H141" s="324"/>
      <c r="I141" s="324"/>
      <c r="J141" s="324"/>
      <c r="K141" s="324"/>
      <c r="L141" s="324"/>
      <c r="M141" s="324"/>
      <c r="N141" s="3"/>
      <c r="O141" s="3"/>
    </row>
    <row r="142" spans="1:15" ht="23.25">
      <c r="A142" s="324" t="s">
        <v>66</v>
      </c>
      <c r="B142" s="324"/>
      <c r="C142" s="324"/>
      <c r="D142" s="324"/>
      <c r="E142" s="324"/>
      <c r="F142" s="324"/>
      <c r="G142" s="324"/>
      <c r="H142" s="324"/>
      <c r="I142" s="324"/>
      <c r="J142" s="324"/>
      <c r="K142" s="324"/>
      <c r="L142" s="324"/>
      <c r="M142" s="324"/>
      <c r="N142" s="3"/>
      <c r="O142" s="3"/>
    </row>
    <row r="143" spans="1:15" ht="23.25">
      <c r="A143" s="324" t="s">
        <v>523</v>
      </c>
      <c r="B143" s="324"/>
      <c r="C143" s="324"/>
      <c r="D143" s="324"/>
      <c r="E143" s="324"/>
      <c r="F143" s="324"/>
      <c r="G143" s="324"/>
      <c r="H143" s="324"/>
      <c r="I143" s="324"/>
      <c r="J143" s="324"/>
      <c r="K143" s="324"/>
      <c r="L143" s="324"/>
      <c r="M143" s="324"/>
      <c r="N143" s="3"/>
      <c r="O143" s="3"/>
    </row>
    <row r="144" spans="1:15" ht="23.25">
      <c r="A144" s="324" t="s">
        <v>750</v>
      </c>
      <c r="B144" s="324"/>
      <c r="C144" s="324"/>
      <c r="D144" s="324"/>
      <c r="E144" s="324"/>
      <c r="F144" s="324"/>
      <c r="G144" s="324"/>
      <c r="H144" s="324"/>
      <c r="I144" s="324"/>
      <c r="J144" s="324"/>
      <c r="K144" s="324"/>
      <c r="L144" s="324"/>
      <c r="M144" s="324"/>
      <c r="N144" s="3"/>
      <c r="O144" s="3"/>
    </row>
    <row r="146" spans="1:13" ht="21">
      <c r="A146" s="304" t="s">
        <v>525</v>
      </c>
      <c r="B146" s="305"/>
      <c r="C146" s="279"/>
      <c r="D146" s="112" t="s">
        <v>526</v>
      </c>
      <c r="E146" s="112" t="s">
        <v>42</v>
      </c>
      <c r="F146" s="112" t="s">
        <v>527</v>
      </c>
      <c r="G146" s="286" t="s">
        <v>528</v>
      </c>
      <c r="H146" s="286" t="s">
        <v>385</v>
      </c>
      <c r="I146" s="112" t="s">
        <v>386</v>
      </c>
      <c r="J146" s="286" t="s">
        <v>1</v>
      </c>
      <c r="K146" s="112" t="s">
        <v>387</v>
      </c>
      <c r="L146" s="286" t="s">
        <v>388</v>
      </c>
      <c r="M146" s="289" t="s">
        <v>637</v>
      </c>
    </row>
    <row r="147" spans="1:13" ht="21">
      <c r="A147" s="280"/>
      <c r="B147" s="281"/>
      <c r="C147" s="282"/>
      <c r="D147" s="113" t="s">
        <v>389</v>
      </c>
      <c r="E147" s="113" t="s">
        <v>390</v>
      </c>
      <c r="F147" s="113" t="s">
        <v>391</v>
      </c>
      <c r="G147" s="287"/>
      <c r="H147" s="287"/>
      <c r="I147" s="113" t="s">
        <v>392</v>
      </c>
      <c r="J147" s="287"/>
      <c r="K147" s="113" t="s">
        <v>393</v>
      </c>
      <c r="L147" s="287"/>
      <c r="M147" s="290"/>
    </row>
    <row r="148" spans="1:13" ht="21">
      <c r="A148" s="283"/>
      <c r="B148" s="284"/>
      <c r="C148" s="285"/>
      <c r="D148" s="114"/>
      <c r="E148" s="114"/>
      <c r="F148" s="114"/>
      <c r="G148" s="288"/>
      <c r="H148" s="288"/>
      <c r="I148" s="114" t="s">
        <v>41</v>
      </c>
      <c r="J148" s="288"/>
      <c r="K148" s="114" t="s">
        <v>394</v>
      </c>
      <c r="L148" s="288"/>
      <c r="M148" s="290"/>
    </row>
    <row r="149" spans="1:13" ht="21">
      <c r="A149" s="303" t="s">
        <v>751</v>
      </c>
      <c r="B149" s="303"/>
      <c r="C149" s="303"/>
      <c r="D149" s="193">
        <v>0</v>
      </c>
      <c r="E149" s="191">
        <f>สำนักปลัด!H63+สำนักปลัด!H130</f>
        <v>170000</v>
      </c>
      <c r="F149" s="193">
        <v>0</v>
      </c>
      <c r="G149" s="191">
        <v>0</v>
      </c>
      <c r="H149" s="193">
        <v>0</v>
      </c>
      <c r="I149" s="180">
        <v>0</v>
      </c>
      <c r="J149" s="181">
        <f>SUM(D149:I149)</f>
        <v>170000</v>
      </c>
      <c r="K149" s="176" t="s">
        <v>698</v>
      </c>
      <c r="L149" s="177"/>
      <c r="M149" s="290"/>
    </row>
    <row r="150" spans="1:13" ht="21">
      <c r="A150" s="303"/>
      <c r="B150" s="303"/>
      <c r="C150" s="303"/>
      <c r="D150" s="175"/>
      <c r="E150" s="175"/>
      <c r="F150" s="175"/>
      <c r="G150" s="175"/>
      <c r="H150" s="175"/>
      <c r="I150" s="175"/>
      <c r="J150" s="195"/>
      <c r="K150" s="176"/>
      <c r="L150" s="177"/>
      <c r="M150" s="290"/>
    </row>
    <row r="151" spans="1:13" ht="21">
      <c r="A151" s="303"/>
      <c r="B151" s="303"/>
      <c r="C151" s="303"/>
      <c r="D151" s="181"/>
      <c r="E151" s="181"/>
      <c r="F151" s="176"/>
      <c r="G151" s="176"/>
      <c r="H151" s="176"/>
      <c r="I151" s="181"/>
      <c r="J151" s="181"/>
      <c r="K151" s="179"/>
      <c r="L151" s="179"/>
      <c r="M151" s="290"/>
    </row>
    <row r="152" spans="1:13" ht="21">
      <c r="A152" s="115"/>
      <c r="B152" s="111"/>
      <c r="C152" s="178"/>
      <c r="D152" s="181"/>
      <c r="E152" s="181"/>
      <c r="F152" s="176"/>
      <c r="G152" s="176"/>
      <c r="H152" s="176"/>
      <c r="I152" s="181"/>
      <c r="J152" s="181"/>
      <c r="K152" s="179"/>
      <c r="L152" s="179"/>
      <c r="M152" s="290"/>
    </row>
    <row r="153" spans="1:13" ht="21">
      <c r="A153" s="115"/>
      <c r="B153" s="111"/>
      <c r="C153" s="178"/>
      <c r="D153" s="181"/>
      <c r="E153" s="181"/>
      <c r="F153" s="176"/>
      <c r="G153" s="176"/>
      <c r="H153" s="176"/>
      <c r="I153" s="181"/>
      <c r="J153" s="181"/>
      <c r="K153" s="179"/>
      <c r="L153" s="179"/>
      <c r="M153" s="290"/>
    </row>
    <row r="154" spans="1:12" ht="21">
      <c r="A154" s="115"/>
      <c r="B154" s="111"/>
      <c r="C154" s="178"/>
      <c r="D154" s="181"/>
      <c r="E154" s="181"/>
      <c r="F154" s="176"/>
      <c r="G154" s="176"/>
      <c r="H154" s="176"/>
      <c r="I154" s="181"/>
      <c r="J154" s="181"/>
      <c r="K154" s="179"/>
      <c r="L154" s="179"/>
    </row>
    <row r="155" spans="1:12" ht="21">
      <c r="A155" s="303"/>
      <c r="B155" s="303"/>
      <c r="C155" s="303"/>
      <c r="D155" s="179"/>
      <c r="E155" s="179"/>
      <c r="F155" s="179"/>
      <c r="G155" s="179"/>
      <c r="H155" s="179"/>
      <c r="I155" s="179"/>
      <c r="J155" s="179"/>
      <c r="K155" s="179"/>
      <c r="L155" s="179"/>
    </row>
    <row r="156" spans="1:12" ht="21">
      <c r="A156" s="303"/>
      <c r="B156" s="303"/>
      <c r="C156" s="303"/>
      <c r="D156" s="179"/>
      <c r="E156" s="179"/>
      <c r="F156" s="179"/>
      <c r="G156" s="179"/>
      <c r="H156" s="179"/>
      <c r="I156" s="179"/>
      <c r="J156" s="179"/>
      <c r="K156" s="179"/>
      <c r="L156" s="179"/>
    </row>
    <row r="157" spans="1:12" ht="21">
      <c r="A157" s="303"/>
      <c r="B157" s="303"/>
      <c r="C157" s="303"/>
      <c r="D157" s="179"/>
      <c r="E157" s="179"/>
      <c r="F157" s="179"/>
      <c r="G157" s="179"/>
      <c r="H157" s="179"/>
      <c r="I157" s="179"/>
      <c r="J157" s="179"/>
      <c r="K157" s="179"/>
      <c r="L157" s="179"/>
    </row>
    <row r="158" spans="1:12" ht="21">
      <c r="A158" s="303"/>
      <c r="B158" s="303"/>
      <c r="C158" s="303"/>
      <c r="D158" s="179"/>
      <c r="E158" s="179"/>
      <c r="F158" s="179"/>
      <c r="G158" s="179"/>
      <c r="H158" s="179"/>
      <c r="I158" s="179"/>
      <c r="J158" s="179"/>
      <c r="K158" s="179"/>
      <c r="L158" s="179"/>
    </row>
    <row r="159" spans="1:12" ht="21">
      <c r="A159" s="300" t="s">
        <v>1</v>
      </c>
      <c r="B159" s="301"/>
      <c r="C159" s="302"/>
      <c r="D159" s="183">
        <f aca="true" t="shared" si="6" ref="D159:I159">SUM(D149:D158)</f>
        <v>0</v>
      </c>
      <c r="E159" s="183">
        <f t="shared" si="6"/>
        <v>170000</v>
      </c>
      <c r="F159" s="183">
        <f t="shared" si="6"/>
        <v>0</v>
      </c>
      <c r="G159" s="183">
        <f t="shared" si="6"/>
        <v>0</v>
      </c>
      <c r="H159" s="183">
        <f t="shared" si="6"/>
        <v>0</v>
      </c>
      <c r="I159" s="183">
        <f t="shared" si="6"/>
        <v>0</v>
      </c>
      <c r="J159" s="183">
        <f>SUM(D159:I159)</f>
        <v>170000</v>
      </c>
      <c r="K159" s="184"/>
      <c r="L159" s="184"/>
    </row>
    <row r="160" spans="1:12" ht="21">
      <c r="A160" s="185"/>
      <c r="B160" s="185"/>
      <c r="C160" s="185"/>
      <c r="D160" s="186"/>
      <c r="E160" s="186"/>
      <c r="F160" s="186"/>
      <c r="G160" s="186"/>
      <c r="H160" s="186"/>
      <c r="I160" s="186"/>
      <c r="J160" s="186"/>
      <c r="K160" s="187"/>
      <c r="L160" s="187"/>
    </row>
    <row r="161" spans="1:12" ht="21">
      <c r="A161" s="185"/>
      <c r="B161" s="185"/>
      <c r="C161" s="185"/>
      <c r="D161" s="186"/>
      <c r="E161" s="186"/>
      <c r="F161" s="186"/>
      <c r="G161" s="186"/>
      <c r="H161" s="186"/>
      <c r="I161" s="186"/>
      <c r="J161" s="186"/>
      <c r="K161" s="187"/>
      <c r="L161" s="187"/>
    </row>
    <row r="162" spans="1:13" ht="21">
      <c r="A162" s="335"/>
      <c r="B162" s="335"/>
      <c r="C162" s="335"/>
      <c r="D162" s="335"/>
      <c r="E162" s="335"/>
      <c r="F162" s="335"/>
      <c r="G162" s="335"/>
      <c r="H162" s="335"/>
      <c r="I162" s="335"/>
      <c r="J162" s="335"/>
      <c r="K162" s="335"/>
      <c r="L162" s="335"/>
      <c r="M162" s="335"/>
    </row>
    <row r="163" spans="1:13" ht="23.25">
      <c r="A163" s="324" t="s">
        <v>1145</v>
      </c>
      <c r="B163" s="324"/>
      <c r="C163" s="324"/>
      <c r="D163" s="324"/>
      <c r="E163" s="324"/>
      <c r="F163" s="324"/>
      <c r="G163" s="324"/>
      <c r="H163" s="324"/>
      <c r="I163" s="324"/>
      <c r="J163" s="324"/>
      <c r="K163" s="324"/>
      <c r="L163" s="324"/>
      <c r="M163" s="324"/>
    </row>
    <row r="164" spans="1:13" ht="23.25">
      <c r="A164" s="324" t="s">
        <v>300</v>
      </c>
      <c r="B164" s="324"/>
      <c r="C164" s="324"/>
      <c r="D164" s="324"/>
      <c r="E164" s="324"/>
      <c r="F164" s="324"/>
      <c r="G164" s="324"/>
      <c r="H164" s="324"/>
      <c r="I164" s="324"/>
      <c r="J164" s="324"/>
      <c r="K164" s="324"/>
      <c r="L164" s="324"/>
      <c r="M164" s="324"/>
    </row>
    <row r="165" spans="1:13" ht="23.25">
      <c r="A165" s="324" t="s">
        <v>66</v>
      </c>
      <c r="B165" s="324"/>
      <c r="C165" s="324"/>
      <c r="D165" s="324"/>
      <c r="E165" s="324"/>
      <c r="F165" s="324"/>
      <c r="G165" s="324"/>
      <c r="H165" s="324"/>
      <c r="I165" s="324"/>
      <c r="J165" s="324"/>
      <c r="K165" s="324"/>
      <c r="L165" s="324"/>
      <c r="M165" s="324"/>
    </row>
    <row r="166" spans="1:13" ht="23.25">
      <c r="A166" s="324" t="s">
        <v>523</v>
      </c>
      <c r="B166" s="324"/>
      <c r="C166" s="324"/>
      <c r="D166" s="324"/>
      <c r="E166" s="324"/>
      <c r="F166" s="324"/>
      <c r="G166" s="324"/>
      <c r="H166" s="324"/>
      <c r="I166" s="324"/>
      <c r="J166" s="324"/>
      <c r="K166" s="324"/>
      <c r="L166" s="324"/>
      <c r="M166" s="324"/>
    </row>
    <row r="167" spans="1:13" ht="23.25">
      <c r="A167" s="324" t="s">
        <v>892</v>
      </c>
      <c r="B167" s="324"/>
      <c r="C167" s="324"/>
      <c r="D167" s="324"/>
      <c r="E167" s="324"/>
      <c r="F167" s="324"/>
      <c r="G167" s="324"/>
      <c r="H167" s="324"/>
      <c r="I167" s="324"/>
      <c r="J167" s="324"/>
      <c r="K167" s="324"/>
      <c r="L167" s="324"/>
      <c r="M167" s="324"/>
    </row>
    <row r="168" spans="1:13" ht="23.25">
      <c r="A168" s="324" t="s">
        <v>519</v>
      </c>
      <c r="B168" s="324"/>
      <c r="C168" s="324"/>
      <c r="D168" s="324"/>
      <c r="E168" s="324"/>
      <c r="F168" s="324"/>
      <c r="G168" s="324"/>
      <c r="H168" s="324"/>
      <c r="I168" s="324"/>
      <c r="J168" s="324"/>
      <c r="K168" s="324"/>
      <c r="L168" s="324"/>
      <c r="M168" s="324"/>
    </row>
    <row r="170" spans="1:13" ht="21">
      <c r="A170" s="304" t="s">
        <v>525</v>
      </c>
      <c r="B170" s="305"/>
      <c r="C170" s="279"/>
      <c r="D170" s="112" t="s">
        <v>526</v>
      </c>
      <c r="E170" s="112" t="s">
        <v>42</v>
      </c>
      <c r="F170" s="112" t="s">
        <v>527</v>
      </c>
      <c r="G170" s="286" t="s">
        <v>528</v>
      </c>
      <c r="H170" s="286" t="s">
        <v>385</v>
      </c>
      <c r="I170" s="112" t="s">
        <v>386</v>
      </c>
      <c r="J170" s="286" t="s">
        <v>1</v>
      </c>
      <c r="K170" s="112" t="s">
        <v>387</v>
      </c>
      <c r="L170" s="286" t="s">
        <v>388</v>
      </c>
      <c r="M170" s="289" t="s">
        <v>374</v>
      </c>
    </row>
    <row r="171" spans="1:13" ht="21">
      <c r="A171" s="280"/>
      <c r="B171" s="281"/>
      <c r="C171" s="282"/>
      <c r="D171" s="113" t="s">
        <v>389</v>
      </c>
      <c r="E171" s="113" t="s">
        <v>390</v>
      </c>
      <c r="F171" s="113" t="s">
        <v>391</v>
      </c>
      <c r="G171" s="287"/>
      <c r="H171" s="287"/>
      <c r="I171" s="113" t="s">
        <v>392</v>
      </c>
      <c r="J171" s="287"/>
      <c r="K171" s="113" t="s">
        <v>393</v>
      </c>
      <c r="L171" s="287"/>
      <c r="M171" s="290"/>
    </row>
    <row r="172" spans="1:13" ht="21">
      <c r="A172" s="283"/>
      <c r="B172" s="284"/>
      <c r="C172" s="285"/>
      <c r="D172" s="114"/>
      <c r="E172" s="114"/>
      <c r="F172" s="114"/>
      <c r="G172" s="288"/>
      <c r="H172" s="288"/>
      <c r="I172" s="114" t="s">
        <v>41</v>
      </c>
      <c r="J172" s="288"/>
      <c r="K172" s="114" t="s">
        <v>394</v>
      </c>
      <c r="L172" s="288"/>
      <c r="M172" s="290"/>
    </row>
    <row r="173" spans="1:13" ht="21">
      <c r="A173" s="303" t="s">
        <v>1160</v>
      </c>
      <c r="B173" s="303"/>
      <c r="C173" s="303"/>
      <c r="D173" s="180">
        <v>0</v>
      </c>
      <c r="E173" s="180">
        <v>0</v>
      </c>
      <c r="F173" s="180">
        <v>0</v>
      </c>
      <c r="G173" s="180">
        <v>0</v>
      </c>
      <c r="H173" s="180">
        <v>0</v>
      </c>
      <c r="I173" s="180">
        <v>0</v>
      </c>
      <c r="J173" s="175">
        <f>งบกลาง!E7</f>
        <v>3545305</v>
      </c>
      <c r="K173" s="176" t="s">
        <v>396</v>
      </c>
      <c r="L173" s="177" t="s">
        <v>1161</v>
      </c>
      <c r="M173" s="290"/>
    </row>
    <row r="174" spans="1:13" ht="21">
      <c r="A174" s="303"/>
      <c r="B174" s="303"/>
      <c r="C174" s="303"/>
      <c r="D174" s="179"/>
      <c r="E174" s="179"/>
      <c r="F174" s="179"/>
      <c r="G174" s="179"/>
      <c r="H174" s="179"/>
      <c r="I174" s="179"/>
      <c r="J174" s="179"/>
      <c r="K174" s="176" t="s">
        <v>402</v>
      </c>
      <c r="L174" s="179"/>
      <c r="M174" s="290"/>
    </row>
    <row r="175" spans="1:13" ht="21">
      <c r="A175" s="303"/>
      <c r="B175" s="303"/>
      <c r="C175" s="303"/>
      <c r="D175" s="181"/>
      <c r="E175" s="181"/>
      <c r="F175" s="176"/>
      <c r="G175" s="176"/>
      <c r="H175" s="176"/>
      <c r="I175" s="181"/>
      <c r="J175" s="181"/>
      <c r="K175" s="176"/>
      <c r="L175" s="179"/>
      <c r="M175" s="290"/>
    </row>
    <row r="176" spans="1:13" ht="21">
      <c r="A176" s="303"/>
      <c r="B176" s="303"/>
      <c r="C176" s="303"/>
      <c r="D176" s="179"/>
      <c r="E176" s="179"/>
      <c r="F176" s="179"/>
      <c r="G176" s="179"/>
      <c r="H176" s="179"/>
      <c r="I176" s="179"/>
      <c r="J176" s="179"/>
      <c r="K176" s="179"/>
      <c r="L176" s="179"/>
      <c r="M176" s="290"/>
    </row>
    <row r="177" spans="1:13" ht="21">
      <c r="A177" s="115"/>
      <c r="B177" s="111"/>
      <c r="C177" s="178"/>
      <c r="D177" s="179"/>
      <c r="E177" s="179"/>
      <c r="F177" s="179"/>
      <c r="G177" s="179"/>
      <c r="H177" s="179"/>
      <c r="I177" s="179"/>
      <c r="J177" s="179"/>
      <c r="K177" s="179"/>
      <c r="L177" s="179"/>
      <c r="M177" s="290"/>
    </row>
    <row r="178" spans="1:12" ht="21">
      <c r="A178" s="115"/>
      <c r="B178" s="111"/>
      <c r="C178" s="178"/>
      <c r="D178" s="179"/>
      <c r="E178" s="179"/>
      <c r="F178" s="179"/>
      <c r="G178" s="179"/>
      <c r="H178" s="179"/>
      <c r="I178" s="179"/>
      <c r="J178" s="179"/>
      <c r="K178" s="179"/>
      <c r="L178" s="179"/>
    </row>
    <row r="179" spans="1:12" ht="21">
      <c r="A179" s="115"/>
      <c r="B179" s="111"/>
      <c r="C179" s="178"/>
      <c r="D179" s="179"/>
      <c r="E179" s="179"/>
      <c r="F179" s="179"/>
      <c r="G179" s="179"/>
      <c r="H179" s="179"/>
      <c r="I179" s="179"/>
      <c r="J179" s="179"/>
      <c r="K179" s="179"/>
      <c r="L179" s="179"/>
    </row>
    <row r="180" spans="1:12" ht="21">
      <c r="A180" s="303"/>
      <c r="B180" s="303"/>
      <c r="C180" s="303"/>
      <c r="D180" s="179"/>
      <c r="E180" s="179"/>
      <c r="F180" s="179"/>
      <c r="G180" s="179"/>
      <c r="H180" s="179"/>
      <c r="I180" s="179"/>
      <c r="J180" s="179"/>
      <c r="K180" s="179"/>
      <c r="L180" s="179"/>
    </row>
    <row r="181" spans="1:12" ht="21">
      <c r="A181" s="303"/>
      <c r="B181" s="303"/>
      <c r="C181" s="303"/>
      <c r="D181" s="179"/>
      <c r="E181" s="179"/>
      <c r="F181" s="179"/>
      <c r="G181" s="179"/>
      <c r="H181" s="179"/>
      <c r="I181" s="179"/>
      <c r="J181" s="179"/>
      <c r="K181" s="179"/>
      <c r="L181" s="179"/>
    </row>
    <row r="182" spans="1:12" ht="21">
      <c r="A182" s="303"/>
      <c r="B182" s="303"/>
      <c r="C182" s="303"/>
      <c r="D182" s="179"/>
      <c r="E182" s="179"/>
      <c r="F182" s="179"/>
      <c r="G182" s="179"/>
      <c r="H182" s="179"/>
      <c r="I182" s="179"/>
      <c r="J182" s="179"/>
      <c r="K182" s="179"/>
      <c r="L182" s="179"/>
    </row>
    <row r="183" spans="1:12" ht="21">
      <c r="A183" s="300" t="s">
        <v>1</v>
      </c>
      <c r="B183" s="301"/>
      <c r="C183" s="302"/>
      <c r="D183" s="183">
        <v>0</v>
      </c>
      <c r="E183" s="183">
        <v>0</v>
      </c>
      <c r="F183" s="183">
        <v>0</v>
      </c>
      <c r="G183" s="183">
        <v>0</v>
      </c>
      <c r="H183" s="183">
        <v>0</v>
      </c>
      <c r="I183" s="183">
        <v>0</v>
      </c>
      <c r="J183" s="183">
        <f>J173</f>
        <v>3545305</v>
      </c>
      <c r="K183" s="184"/>
      <c r="L183" s="184"/>
    </row>
    <row r="184" spans="1:13" ht="21">
      <c r="A184" s="335"/>
      <c r="B184" s="335"/>
      <c r="C184" s="335"/>
      <c r="D184" s="335"/>
      <c r="E184" s="335"/>
      <c r="F184" s="335"/>
      <c r="G184" s="335"/>
      <c r="H184" s="335"/>
      <c r="I184" s="335"/>
      <c r="J184" s="335"/>
      <c r="K184" s="335"/>
      <c r="L184" s="335"/>
      <c r="M184" s="335"/>
    </row>
    <row r="185" spans="1:13" ht="23.25">
      <c r="A185" s="324" t="s">
        <v>1145</v>
      </c>
      <c r="B185" s="324"/>
      <c r="C185" s="324"/>
      <c r="D185" s="324"/>
      <c r="E185" s="324"/>
      <c r="F185" s="324"/>
      <c r="G185" s="324"/>
      <c r="H185" s="324"/>
      <c r="I185" s="324"/>
      <c r="J185" s="324"/>
      <c r="K185" s="324"/>
      <c r="L185" s="324"/>
      <c r="M185" s="324"/>
    </row>
    <row r="186" spans="1:13" ht="23.25">
      <c r="A186" s="324" t="s">
        <v>300</v>
      </c>
      <c r="B186" s="324"/>
      <c r="C186" s="324"/>
      <c r="D186" s="324"/>
      <c r="E186" s="324"/>
      <c r="F186" s="324"/>
      <c r="G186" s="324"/>
      <c r="H186" s="324"/>
      <c r="I186" s="324"/>
      <c r="J186" s="324"/>
      <c r="K186" s="324"/>
      <c r="L186" s="324"/>
      <c r="M186" s="324"/>
    </row>
    <row r="187" spans="1:13" ht="23.25">
      <c r="A187" s="324" t="s">
        <v>66</v>
      </c>
      <c r="B187" s="324"/>
      <c r="C187" s="324"/>
      <c r="D187" s="324"/>
      <c r="E187" s="324"/>
      <c r="F187" s="324"/>
      <c r="G187" s="324"/>
      <c r="H187" s="324"/>
      <c r="I187" s="324"/>
      <c r="J187" s="324"/>
      <c r="K187" s="324"/>
      <c r="L187" s="324"/>
      <c r="M187" s="324"/>
    </row>
    <row r="188" spans="1:13" ht="23.25">
      <c r="A188" s="324" t="s">
        <v>523</v>
      </c>
      <c r="B188" s="324"/>
      <c r="C188" s="324"/>
      <c r="D188" s="324"/>
      <c r="E188" s="324"/>
      <c r="F188" s="324"/>
      <c r="G188" s="324"/>
      <c r="H188" s="324"/>
      <c r="I188" s="324"/>
      <c r="J188" s="324"/>
      <c r="K188" s="324"/>
      <c r="L188" s="324"/>
      <c r="M188" s="324"/>
    </row>
    <row r="189" spans="1:13" ht="23.25">
      <c r="A189" s="324" t="s">
        <v>890</v>
      </c>
      <c r="B189" s="324"/>
      <c r="C189" s="324"/>
      <c r="D189" s="324"/>
      <c r="E189" s="324"/>
      <c r="F189" s="324"/>
      <c r="G189" s="324"/>
      <c r="H189" s="324"/>
      <c r="I189" s="324"/>
      <c r="J189" s="324"/>
      <c r="K189" s="324"/>
      <c r="L189" s="324"/>
      <c r="M189" s="324"/>
    </row>
    <row r="190" spans="1:13" ht="23.25">
      <c r="A190" s="324" t="s">
        <v>516</v>
      </c>
      <c r="B190" s="324"/>
      <c r="C190" s="324"/>
      <c r="D190" s="324"/>
      <c r="E190" s="324"/>
      <c r="F190" s="324"/>
      <c r="G190" s="324"/>
      <c r="H190" s="324"/>
      <c r="I190" s="324"/>
      <c r="J190" s="324"/>
      <c r="K190" s="324"/>
      <c r="L190" s="324"/>
      <c r="M190" s="324"/>
    </row>
    <row r="192" spans="1:13" ht="21">
      <c r="A192" s="304" t="s">
        <v>525</v>
      </c>
      <c r="B192" s="305"/>
      <c r="C192" s="279"/>
      <c r="D192" s="112" t="s">
        <v>526</v>
      </c>
      <c r="E192" s="112" t="s">
        <v>42</v>
      </c>
      <c r="F192" s="112" t="s">
        <v>527</v>
      </c>
      <c r="G192" s="286" t="s">
        <v>528</v>
      </c>
      <c r="H192" s="286" t="s">
        <v>385</v>
      </c>
      <c r="I192" s="112" t="s">
        <v>386</v>
      </c>
      <c r="J192" s="286" t="s">
        <v>1</v>
      </c>
      <c r="K192" s="112" t="s">
        <v>387</v>
      </c>
      <c r="L192" s="286" t="s">
        <v>388</v>
      </c>
      <c r="M192" s="289" t="s">
        <v>1264</v>
      </c>
    </row>
    <row r="193" spans="1:13" ht="21">
      <c r="A193" s="280"/>
      <c r="B193" s="281"/>
      <c r="C193" s="282"/>
      <c r="D193" s="113" t="s">
        <v>389</v>
      </c>
      <c r="E193" s="113" t="s">
        <v>390</v>
      </c>
      <c r="F193" s="113" t="s">
        <v>391</v>
      </c>
      <c r="G193" s="287"/>
      <c r="H193" s="287"/>
      <c r="I193" s="113" t="s">
        <v>392</v>
      </c>
      <c r="J193" s="287"/>
      <c r="K193" s="113" t="s">
        <v>393</v>
      </c>
      <c r="L193" s="287"/>
      <c r="M193" s="290"/>
    </row>
    <row r="194" spans="1:13" ht="21">
      <c r="A194" s="283"/>
      <c r="B194" s="284"/>
      <c r="C194" s="285"/>
      <c r="D194" s="114"/>
      <c r="E194" s="114"/>
      <c r="F194" s="114"/>
      <c r="G194" s="288"/>
      <c r="H194" s="288"/>
      <c r="I194" s="114" t="s">
        <v>41</v>
      </c>
      <c r="J194" s="288"/>
      <c r="K194" s="114" t="s">
        <v>394</v>
      </c>
      <c r="L194" s="288"/>
      <c r="M194" s="290"/>
    </row>
    <row r="195" spans="1:13" ht="21">
      <c r="A195" s="303" t="s">
        <v>1158</v>
      </c>
      <c r="B195" s="303"/>
      <c r="C195" s="303"/>
      <c r="D195" s="175">
        <f>กิจการประปา!H37+กิจการประปา!H43</f>
        <v>785000</v>
      </c>
      <c r="E195" s="175">
        <f>กิจการประปา!H47</f>
        <v>2270000</v>
      </c>
      <c r="F195" s="175">
        <f>กิจการประปา!H105</f>
        <v>4120000</v>
      </c>
      <c r="G195" s="175">
        <v>0</v>
      </c>
      <c r="H195" s="175">
        <v>0</v>
      </c>
      <c r="I195" s="175">
        <v>0</v>
      </c>
      <c r="J195" s="175">
        <f>SUM(D195:I195)</f>
        <v>7175000</v>
      </c>
      <c r="K195" s="176" t="s">
        <v>806</v>
      </c>
      <c r="L195" s="177" t="s">
        <v>1159</v>
      </c>
      <c r="M195" s="290"/>
    </row>
    <row r="196" spans="1:13" ht="21">
      <c r="A196" s="303"/>
      <c r="B196" s="303"/>
      <c r="C196" s="303"/>
      <c r="D196" s="179"/>
      <c r="E196" s="179"/>
      <c r="F196" s="179"/>
      <c r="G196" s="179"/>
      <c r="H196" s="179"/>
      <c r="I196" s="179"/>
      <c r="J196" s="179"/>
      <c r="K196" s="179"/>
      <c r="L196" s="179"/>
      <c r="M196" s="290"/>
    </row>
    <row r="197" spans="1:13" ht="21">
      <c r="A197" s="303"/>
      <c r="B197" s="303"/>
      <c r="C197" s="303"/>
      <c r="D197" s="181"/>
      <c r="E197" s="181"/>
      <c r="F197" s="176"/>
      <c r="G197" s="176"/>
      <c r="H197" s="176"/>
      <c r="I197" s="181"/>
      <c r="J197" s="181"/>
      <c r="K197" s="179"/>
      <c r="L197" s="179"/>
      <c r="M197" s="290"/>
    </row>
    <row r="198" spans="1:13" ht="21">
      <c r="A198" s="115"/>
      <c r="B198" s="111"/>
      <c r="C198" s="178"/>
      <c r="D198" s="181"/>
      <c r="E198" s="181"/>
      <c r="F198" s="176"/>
      <c r="G198" s="176"/>
      <c r="H198" s="176"/>
      <c r="I198" s="181"/>
      <c r="J198" s="181"/>
      <c r="K198" s="179"/>
      <c r="L198" s="179"/>
      <c r="M198" s="290"/>
    </row>
    <row r="199" spans="1:13" ht="21">
      <c r="A199" s="303"/>
      <c r="B199" s="303"/>
      <c r="C199" s="303"/>
      <c r="D199" s="179"/>
      <c r="E199" s="179"/>
      <c r="F199" s="179"/>
      <c r="G199" s="179"/>
      <c r="H199" s="179"/>
      <c r="I199" s="179"/>
      <c r="J199" s="179"/>
      <c r="K199" s="179"/>
      <c r="L199" s="179"/>
      <c r="M199" s="290"/>
    </row>
    <row r="200" spans="1:12" ht="21">
      <c r="A200" s="303"/>
      <c r="B200" s="303"/>
      <c r="C200" s="303"/>
      <c r="D200" s="179"/>
      <c r="E200" s="179"/>
      <c r="F200" s="179"/>
      <c r="G200" s="179"/>
      <c r="H200" s="179"/>
      <c r="I200" s="179"/>
      <c r="J200" s="179"/>
      <c r="K200" s="179"/>
      <c r="L200" s="179"/>
    </row>
    <row r="201" spans="1:12" ht="21">
      <c r="A201" s="303"/>
      <c r="B201" s="303"/>
      <c r="C201" s="303"/>
      <c r="D201" s="179"/>
      <c r="E201" s="179"/>
      <c r="F201" s="179"/>
      <c r="G201" s="179"/>
      <c r="H201" s="179"/>
      <c r="I201" s="179"/>
      <c r="J201" s="179"/>
      <c r="K201" s="179"/>
      <c r="L201" s="179"/>
    </row>
    <row r="202" spans="1:12" ht="21">
      <c r="A202" s="303"/>
      <c r="B202" s="303"/>
      <c r="C202" s="303"/>
      <c r="D202" s="179"/>
      <c r="E202" s="179"/>
      <c r="F202" s="179"/>
      <c r="G202" s="179"/>
      <c r="H202" s="179"/>
      <c r="I202" s="179"/>
      <c r="J202" s="179"/>
      <c r="K202" s="179"/>
      <c r="L202" s="179"/>
    </row>
    <row r="203" spans="1:12" ht="21">
      <c r="A203" s="303"/>
      <c r="B203" s="303"/>
      <c r="C203" s="303"/>
      <c r="D203" s="179"/>
      <c r="E203" s="179"/>
      <c r="F203" s="179"/>
      <c r="G203" s="179"/>
      <c r="H203" s="179"/>
      <c r="I203" s="179"/>
      <c r="J203" s="179"/>
      <c r="K203" s="179"/>
      <c r="L203" s="179"/>
    </row>
    <row r="204" spans="1:12" ht="21">
      <c r="A204" s="303"/>
      <c r="B204" s="303"/>
      <c r="C204" s="303"/>
      <c r="D204" s="179"/>
      <c r="E204" s="179"/>
      <c r="F204" s="179"/>
      <c r="G204" s="179"/>
      <c r="H204" s="179"/>
      <c r="I204" s="179"/>
      <c r="J204" s="179"/>
      <c r="K204" s="179"/>
      <c r="L204" s="179"/>
    </row>
    <row r="205" spans="1:12" ht="21">
      <c r="A205" s="300" t="s">
        <v>1</v>
      </c>
      <c r="B205" s="301"/>
      <c r="C205" s="302"/>
      <c r="D205" s="183">
        <f aca="true" t="shared" si="7" ref="D205:I205">SUM(D195:D204)</f>
        <v>785000</v>
      </c>
      <c r="E205" s="183">
        <f t="shared" si="7"/>
        <v>2270000</v>
      </c>
      <c r="F205" s="183">
        <f t="shared" si="7"/>
        <v>4120000</v>
      </c>
      <c r="G205" s="183">
        <f t="shared" si="7"/>
        <v>0</v>
      </c>
      <c r="H205" s="183">
        <f t="shared" si="7"/>
        <v>0</v>
      </c>
      <c r="I205" s="183">
        <f t="shared" si="7"/>
        <v>0</v>
      </c>
      <c r="J205" s="183">
        <f>SUM(J195:J204)</f>
        <v>7175000</v>
      </c>
      <c r="K205" s="184"/>
      <c r="L205" s="184"/>
    </row>
    <row r="208" ht="21">
      <c r="N208" s="166">
        <f>J205+J229</f>
        <v>7241900</v>
      </c>
    </row>
    <row r="209" spans="1:13" ht="23.25">
      <c r="A209" s="324" t="s">
        <v>1145</v>
      </c>
      <c r="B209" s="324"/>
      <c r="C209" s="324"/>
      <c r="D209" s="324"/>
      <c r="E209" s="324"/>
      <c r="F209" s="324"/>
      <c r="G209" s="324"/>
      <c r="H209" s="324"/>
      <c r="I209" s="324"/>
      <c r="J209" s="324"/>
      <c r="K209" s="324"/>
      <c r="L209" s="324"/>
      <c r="M209" s="324"/>
    </row>
    <row r="210" spans="1:13" ht="23.25">
      <c r="A210" s="324" t="s">
        <v>300</v>
      </c>
      <c r="B210" s="324"/>
      <c r="C210" s="324"/>
      <c r="D210" s="324"/>
      <c r="E210" s="324"/>
      <c r="F210" s="324"/>
      <c r="G210" s="324"/>
      <c r="H210" s="324"/>
      <c r="I210" s="324"/>
      <c r="J210" s="324"/>
      <c r="K210" s="324"/>
      <c r="L210" s="324"/>
      <c r="M210" s="324"/>
    </row>
    <row r="211" spans="1:13" ht="23.25">
      <c r="A211" s="324" t="s">
        <v>66</v>
      </c>
      <c r="B211" s="324"/>
      <c r="C211" s="324"/>
      <c r="D211" s="324"/>
      <c r="E211" s="324"/>
      <c r="F211" s="324"/>
      <c r="G211" s="324"/>
      <c r="H211" s="324"/>
      <c r="I211" s="324"/>
      <c r="J211" s="324"/>
      <c r="K211" s="324"/>
      <c r="L211" s="324"/>
      <c r="M211" s="324"/>
    </row>
    <row r="212" spans="1:13" ht="23.25">
      <c r="A212" s="324" t="s">
        <v>523</v>
      </c>
      <c r="B212" s="324"/>
      <c r="C212" s="324"/>
      <c r="D212" s="324"/>
      <c r="E212" s="324"/>
      <c r="F212" s="324"/>
      <c r="G212" s="324"/>
      <c r="H212" s="324"/>
      <c r="I212" s="324"/>
      <c r="J212" s="324"/>
      <c r="K212" s="324"/>
      <c r="L212" s="324"/>
      <c r="M212" s="324"/>
    </row>
    <row r="213" spans="1:13" ht="23.25">
      <c r="A213" s="324" t="s">
        <v>890</v>
      </c>
      <c r="B213" s="324"/>
      <c r="C213" s="324"/>
      <c r="D213" s="324"/>
      <c r="E213" s="324"/>
      <c r="F213" s="324"/>
      <c r="G213" s="324"/>
      <c r="H213" s="324"/>
      <c r="I213" s="324"/>
      <c r="J213" s="324"/>
      <c r="K213" s="324"/>
      <c r="L213" s="324"/>
      <c r="M213" s="324"/>
    </row>
    <row r="214" spans="1:13" ht="23.25">
      <c r="A214" s="324" t="s">
        <v>519</v>
      </c>
      <c r="B214" s="324"/>
      <c r="C214" s="324"/>
      <c r="D214" s="324"/>
      <c r="E214" s="324"/>
      <c r="F214" s="324"/>
      <c r="G214" s="324"/>
      <c r="H214" s="324"/>
      <c r="I214" s="324"/>
      <c r="J214" s="324"/>
      <c r="K214" s="324"/>
      <c r="L214" s="324"/>
      <c r="M214" s="324"/>
    </row>
    <row r="216" spans="1:13" ht="21">
      <c r="A216" s="304" t="s">
        <v>525</v>
      </c>
      <c r="B216" s="305"/>
      <c r="C216" s="279"/>
      <c r="D216" s="112" t="s">
        <v>526</v>
      </c>
      <c r="E216" s="112" t="s">
        <v>42</v>
      </c>
      <c r="F216" s="112" t="s">
        <v>527</v>
      </c>
      <c r="G216" s="286" t="s">
        <v>528</v>
      </c>
      <c r="H216" s="286" t="s">
        <v>385</v>
      </c>
      <c r="I216" s="112" t="s">
        <v>386</v>
      </c>
      <c r="J216" s="286" t="s">
        <v>1</v>
      </c>
      <c r="K216" s="112" t="s">
        <v>387</v>
      </c>
      <c r="L216" s="286" t="s">
        <v>388</v>
      </c>
      <c r="M216" s="289" t="s">
        <v>1266</v>
      </c>
    </row>
    <row r="217" spans="1:13" ht="21">
      <c r="A217" s="280"/>
      <c r="B217" s="281"/>
      <c r="C217" s="282"/>
      <c r="D217" s="113" t="s">
        <v>389</v>
      </c>
      <c r="E217" s="113" t="s">
        <v>390</v>
      </c>
      <c r="F217" s="113" t="s">
        <v>391</v>
      </c>
      <c r="G217" s="287"/>
      <c r="H217" s="287"/>
      <c r="I217" s="113" t="s">
        <v>392</v>
      </c>
      <c r="J217" s="287"/>
      <c r="K217" s="113" t="s">
        <v>393</v>
      </c>
      <c r="L217" s="287"/>
      <c r="M217" s="290"/>
    </row>
    <row r="218" spans="1:13" ht="21">
      <c r="A218" s="283"/>
      <c r="B218" s="284"/>
      <c r="C218" s="285"/>
      <c r="D218" s="114"/>
      <c r="E218" s="114"/>
      <c r="F218" s="114"/>
      <c r="G218" s="288"/>
      <c r="H218" s="288"/>
      <c r="I218" s="114" t="s">
        <v>41</v>
      </c>
      <c r="J218" s="288"/>
      <c r="K218" s="114" t="s">
        <v>394</v>
      </c>
      <c r="L218" s="288"/>
      <c r="M218" s="290"/>
    </row>
    <row r="219" spans="1:13" ht="21">
      <c r="A219" s="303" t="s">
        <v>1160</v>
      </c>
      <c r="B219" s="303"/>
      <c r="C219" s="303"/>
      <c r="D219" s="175">
        <v>0</v>
      </c>
      <c r="E219" s="175">
        <v>0</v>
      </c>
      <c r="F219" s="175">
        <v>0</v>
      </c>
      <c r="G219" s="175">
        <v>0</v>
      </c>
      <c r="H219" s="175">
        <v>0</v>
      </c>
      <c r="I219" s="175">
        <v>0</v>
      </c>
      <c r="J219" s="175">
        <f>'งบกลาง (2)'!G8</f>
        <v>66900</v>
      </c>
      <c r="K219" s="176" t="s">
        <v>806</v>
      </c>
      <c r="L219" s="177" t="s">
        <v>1159</v>
      </c>
      <c r="M219" s="290"/>
    </row>
    <row r="220" spans="1:13" ht="21">
      <c r="A220" s="303"/>
      <c r="B220" s="303"/>
      <c r="C220" s="303"/>
      <c r="D220" s="179"/>
      <c r="E220" s="179"/>
      <c r="F220" s="179"/>
      <c r="G220" s="179"/>
      <c r="H220" s="179"/>
      <c r="I220" s="179"/>
      <c r="J220" s="179"/>
      <c r="K220" s="179"/>
      <c r="L220" s="179"/>
      <c r="M220" s="290"/>
    </row>
    <row r="221" spans="1:13" ht="21">
      <c r="A221" s="303"/>
      <c r="B221" s="303"/>
      <c r="C221" s="303"/>
      <c r="D221" s="181"/>
      <c r="E221" s="181"/>
      <c r="F221" s="176"/>
      <c r="G221" s="176"/>
      <c r="H221" s="176"/>
      <c r="I221" s="181"/>
      <c r="J221" s="181"/>
      <c r="K221" s="179"/>
      <c r="L221" s="179"/>
      <c r="M221" s="290"/>
    </row>
    <row r="222" spans="1:13" ht="21">
      <c r="A222" s="115"/>
      <c r="B222" s="111"/>
      <c r="C222" s="178"/>
      <c r="D222" s="181"/>
      <c r="E222" s="181"/>
      <c r="F222" s="176"/>
      <c r="G222" s="176"/>
      <c r="H222" s="176"/>
      <c r="I222" s="181"/>
      <c r="J222" s="181"/>
      <c r="K222" s="179"/>
      <c r="L222" s="179"/>
      <c r="M222" s="290"/>
    </row>
    <row r="223" spans="1:13" ht="21">
      <c r="A223" s="303"/>
      <c r="B223" s="303"/>
      <c r="C223" s="303"/>
      <c r="D223" s="179"/>
      <c r="E223" s="179"/>
      <c r="F223" s="179"/>
      <c r="G223" s="179"/>
      <c r="H223" s="179"/>
      <c r="I223" s="179"/>
      <c r="J223" s="179"/>
      <c r="K223" s="179"/>
      <c r="L223" s="179"/>
      <c r="M223" s="290"/>
    </row>
    <row r="224" spans="1:12" ht="21">
      <c r="A224" s="303"/>
      <c r="B224" s="303"/>
      <c r="C224" s="303"/>
      <c r="D224" s="179"/>
      <c r="E224" s="179"/>
      <c r="F224" s="179"/>
      <c r="G224" s="179"/>
      <c r="H224" s="179"/>
      <c r="I224" s="179"/>
      <c r="J224" s="179"/>
      <c r="K224" s="179"/>
      <c r="L224" s="179"/>
    </row>
    <row r="225" spans="1:12" ht="21">
      <c r="A225" s="303"/>
      <c r="B225" s="303"/>
      <c r="C225" s="303"/>
      <c r="D225" s="179"/>
      <c r="E225" s="179"/>
      <c r="F225" s="179"/>
      <c r="G225" s="179"/>
      <c r="H225" s="179"/>
      <c r="I225" s="179"/>
      <c r="J225" s="179"/>
      <c r="K225" s="179"/>
      <c r="L225" s="179"/>
    </row>
    <row r="226" spans="1:12" ht="21">
      <c r="A226" s="303"/>
      <c r="B226" s="303"/>
      <c r="C226" s="303"/>
      <c r="D226" s="179"/>
      <c r="E226" s="179"/>
      <c r="F226" s="179"/>
      <c r="G226" s="179"/>
      <c r="H226" s="179"/>
      <c r="I226" s="179"/>
      <c r="J226" s="179"/>
      <c r="K226" s="179"/>
      <c r="L226" s="179"/>
    </row>
    <row r="227" spans="1:12" ht="21">
      <c r="A227" s="303"/>
      <c r="B227" s="303"/>
      <c r="C227" s="303"/>
      <c r="D227" s="179"/>
      <c r="E227" s="179"/>
      <c r="F227" s="179"/>
      <c r="G227" s="179"/>
      <c r="H227" s="179"/>
      <c r="I227" s="179"/>
      <c r="J227" s="179"/>
      <c r="K227" s="179"/>
      <c r="L227" s="179"/>
    </row>
    <row r="228" spans="1:12" ht="21">
      <c r="A228" s="303"/>
      <c r="B228" s="303"/>
      <c r="C228" s="303"/>
      <c r="D228" s="179"/>
      <c r="E228" s="179"/>
      <c r="F228" s="179"/>
      <c r="G228" s="179"/>
      <c r="H228" s="179"/>
      <c r="I228" s="179"/>
      <c r="J228" s="179"/>
      <c r="K228" s="179"/>
      <c r="L228" s="179"/>
    </row>
    <row r="229" spans="1:12" ht="21">
      <c r="A229" s="300" t="s">
        <v>1</v>
      </c>
      <c r="B229" s="301"/>
      <c r="C229" s="302"/>
      <c r="D229" s="183">
        <f aca="true" t="shared" si="8" ref="D229:J229">SUM(D219:D228)</f>
        <v>0</v>
      </c>
      <c r="E229" s="183">
        <f t="shared" si="8"/>
        <v>0</v>
      </c>
      <c r="F229" s="183">
        <f t="shared" si="8"/>
        <v>0</v>
      </c>
      <c r="G229" s="183">
        <f t="shared" si="8"/>
        <v>0</v>
      </c>
      <c r="H229" s="183">
        <f t="shared" si="8"/>
        <v>0</v>
      </c>
      <c r="I229" s="183">
        <f t="shared" si="8"/>
        <v>0</v>
      </c>
      <c r="J229" s="183">
        <f t="shared" si="8"/>
        <v>66900</v>
      </c>
      <c r="K229" s="184"/>
      <c r="L229" s="184"/>
    </row>
  </sheetData>
  <mergeCells count="223">
    <mergeCell ref="A228:C228"/>
    <mergeCell ref="A229:C229"/>
    <mergeCell ref="A224:C224"/>
    <mergeCell ref="A225:C225"/>
    <mergeCell ref="A226:C226"/>
    <mergeCell ref="A227:C227"/>
    <mergeCell ref="A209:M209"/>
    <mergeCell ref="A210:M210"/>
    <mergeCell ref="A211:M211"/>
    <mergeCell ref="A184:M184"/>
    <mergeCell ref="L192:L194"/>
    <mergeCell ref="M192:M199"/>
    <mergeCell ref="A196:C196"/>
    <mergeCell ref="A197:C197"/>
    <mergeCell ref="A185:M185"/>
    <mergeCell ref="A186:M186"/>
    <mergeCell ref="A162:M162"/>
    <mergeCell ref="A163:M163"/>
    <mergeCell ref="A204:C204"/>
    <mergeCell ref="A205:C205"/>
    <mergeCell ref="A200:C200"/>
    <mergeCell ref="A201:C201"/>
    <mergeCell ref="A202:C202"/>
    <mergeCell ref="A203:C203"/>
    <mergeCell ref="A195:C195"/>
    <mergeCell ref="J192:J194"/>
    <mergeCell ref="A212:M212"/>
    <mergeCell ref="A213:M213"/>
    <mergeCell ref="A214:M214"/>
    <mergeCell ref="A216:C218"/>
    <mergeCell ref="G216:G218"/>
    <mergeCell ref="H216:H218"/>
    <mergeCell ref="J216:J218"/>
    <mergeCell ref="L216:L218"/>
    <mergeCell ref="M216:M223"/>
    <mergeCell ref="A219:C219"/>
    <mergeCell ref="A220:C220"/>
    <mergeCell ref="A221:C221"/>
    <mergeCell ref="A223:C223"/>
    <mergeCell ref="A116:M116"/>
    <mergeCell ref="A117:M117"/>
    <mergeCell ref="M170:M177"/>
    <mergeCell ref="A120:M120"/>
    <mergeCell ref="A121:M121"/>
    <mergeCell ref="A122:M122"/>
    <mergeCell ref="A124:C126"/>
    <mergeCell ref="G124:G126"/>
    <mergeCell ref="M55:M62"/>
    <mergeCell ref="M78:M85"/>
    <mergeCell ref="M101:M108"/>
    <mergeCell ref="L55:L57"/>
    <mergeCell ref="L78:L80"/>
    <mergeCell ref="A76:M76"/>
    <mergeCell ref="A72:M72"/>
    <mergeCell ref="A73:M73"/>
    <mergeCell ref="A74:M74"/>
    <mergeCell ref="A59:C59"/>
    <mergeCell ref="A63:C63"/>
    <mergeCell ref="A64:C64"/>
    <mergeCell ref="A66:C66"/>
    <mergeCell ref="A61:C61"/>
    <mergeCell ref="A60:C60"/>
    <mergeCell ref="A62:C62"/>
    <mergeCell ref="A53:M53"/>
    <mergeCell ref="A49:M49"/>
    <mergeCell ref="A50:M50"/>
    <mergeCell ref="A58:C58"/>
    <mergeCell ref="A52:M52"/>
    <mergeCell ref="A55:C57"/>
    <mergeCell ref="G55:G57"/>
    <mergeCell ref="H55:H57"/>
    <mergeCell ref="J55:J57"/>
    <mergeCell ref="A40:C40"/>
    <mergeCell ref="A41:C41"/>
    <mergeCell ref="A42:C42"/>
    <mergeCell ref="A51:M51"/>
    <mergeCell ref="A43:C43"/>
    <mergeCell ref="A44:C44"/>
    <mergeCell ref="A45:C45"/>
    <mergeCell ref="A47:M47"/>
    <mergeCell ref="A36:C36"/>
    <mergeCell ref="A37:C37"/>
    <mergeCell ref="A38:C38"/>
    <mergeCell ref="A39:C39"/>
    <mergeCell ref="A187:M187"/>
    <mergeCell ref="A199:C199"/>
    <mergeCell ref="A188:M188"/>
    <mergeCell ref="A189:M189"/>
    <mergeCell ref="A190:M190"/>
    <mergeCell ref="A192:C194"/>
    <mergeCell ref="G192:G194"/>
    <mergeCell ref="H192:H194"/>
    <mergeCell ref="L9:L11"/>
    <mergeCell ref="A1:M1"/>
    <mergeCell ref="A9:C11"/>
    <mergeCell ref="G9:G11"/>
    <mergeCell ref="H9:H11"/>
    <mergeCell ref="J9:J11"/>
    <mergeCell ref="M9:M16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4:M24"/>
    <mergeCell ref="A25:M25"/>
    <mergeCell ref="A26:M26"/>
    <mergeCell ref="A27:M27"/>
    <mergeCell ref="A28:M28"/>
    <mergeCell ref="A29:M29"/>
    <mergeCell ref="A30:M30"/>
    <mergeCell ref="A32:C34"/>
    <mergeCell ref="G32:G34"/>
    <mergeCell ref="H32:H34"/>
    <mergeCell ref="J32:J34"/>
    <mergeCell ref="L32:L34"/>
    <mergeCell ref="M32:M39"/>
    <mergeCell ref="A35:C35"/>
    <mergeCell ref="A67:C67"/>
    <mergeCell ref="A68:C68"/>
    <mergeCell ref="A70:M70"/>
    <mergeCell ref="A71:M71"/>
    <mergeCell ref="A75:M75"/>
    <mergeCell ref="A78:C80"/>
    <mergeCell ref="G78:G80"/>
    <mergeCell ref="H78:H80"/>
    <mergeCell ref="J78:J80"/>
    <mergeCell ref="A81:C81"/>
    <mergeCell ref="A82:C82"/>
    <mergeCell ref="A83:C83"/>
    <mergeCell ref="A84:C84"/>
    <mergeCell ref="A85:C85"/>
    <mergeCell ref="A86:C86"/>
    <mergeCell ref="A87:C87"/>
    <mergeCell ref="A88:C88"/>
    <mergeCell ref="A89:C89"/>
    <mergeCell ref="A90:C90"/>
    <mergeCell ref="A91:C91"/>
    <mergeCell ref="A93:M93"/>
    <mergeCell ref="L101:L103"/>
    <mergeCell ref="A98:M98"/>
    <mergeCell ref="A99:M99"/>
    <mergeCell ref="A94:M94"/>
    <mergeCell ref="A95:M95"/>
    <mergeCell ref="A96:M96"/>
    <mergeCell ref="A97:M97"/>
    <mergeCell ref="A101:C103"/>
    <mergeCell ref="G101:G103"/>
    <mergeCell ref="H101:H103"/>
    <mergeCell ref="J101:J103"/>
    <mergeCell ref="A111:C111"/>
    <mergeCell ref="A104:C104"/>
    <mergeCell ref="A105:C105"/>
    <mergeCell ref="A106:C106"/>
    <mergeCell ref="A110:C110"/>
    <mergeCell ref="A112:C112"/>
    <mergeCell ref="A113:C113"/>
    <mergeCell ref="A114:C114"/>
    <mergeCell ref="L170:L172"/>
    <mergeCell ref="A168:M168"/>
    <mergeCell ref="A164:M164"/>
    <mergeCell ref="A165:M165"/>
    <mergeCell ref="A166:M166"/>
    <mergeCell ref="A167:M167"/>
    <mergeCell ref="A170:C172"/>
    <mergeCell ref="G170:G172"/>
    <mergeCell ref="H170:H172"/>
    <mergeCell ref="J170:J172"/>
    <mergeCell ref="A181:C181"/>
    <mergeCell ref="A173:C173"/>
    <mergeCell ref="A174:C174"/>
    <mergeCell ref="A175:C175"/>
    <mergeCell ref="A176:C176"/>
    <mergeCell ref="A182:C182"/>
    <mergeCell ref="A183:C183"/>
    <mergeCell ref="A2:M2"/>
    <mergeCell ref="A3:M3"/>
    <mergeCell ref="A4:M4"/>
    <mergeCell ref="A5:M5"/>
    <mergeCell ref="A6:M6"/>
    <mergeCell ref="A7:M7"/>
    <mergeCell ref="A48:M48"/>
    <mergeCell ref="A180:C180"/>
    <mergeCell ref="A118:M118"/>
    <mergeCell ref="A119:M119"/>
    <mergeCell ref="A129:C129"/>
    <mergeCell ref="A133:C133"/>
    <mergeCell ref="A128:C128"/>
    <mergeCell ref="M124:M131"/>
    <mergeCell ref="H124:H126"/>
    <mergeCell ref="J124:J126"/>
    <mergeCell ref="L124:L126"/>
    <mergeCell ref="A127:C127"/>
    <mergeCell ref="A134:C134"/>
    <mergeCell ref="A135:C135"/>
    <mergeCell ref="A141:M141"/>
    <mergeCell ref="A142:M142"/>
    <mergeCell ref="A140:M140"/>
    <mergeCell ref="A143:M143"/>
    <mergeCell ref="A136:C136"/>
    <mergeCell ref="A137:C137"/>
    <mergeCell ref="A139:M139"/>
    <mergeCell ref="A144:M144"/>
    <mergeCell ref="A146:C148"/>
    <mergeCell ref="G146:G148"/>
    <mergeCell ref="H146:H148"/>
    <mergeCell ref="J146:J148"/>
    <mergeCell ref="L146:L148"/>
    <mergeCell ref="M146:M153"/>
    <mergeCell ref="A149:C149"/>
    <mergeCell ref="A150:C150"/>
    <mergeCell ref="A151:C151"/>
    <mergeCell ref="A159:C159"/>
    <mergeCell ref="A155:C155"/>
    <mergeCell ref="A156:C156"/>
    <mergeCell ref="A157:C157"/>
    <mergeCell ref="A158:C158"/>
  </mergeCells>
  <printOptions/>
  <pageMargins left="0.75" right="0.75" top="1" bottom="1" header="0.5" footer="0.5"/>
  <pageSetup horizontalDpi="180" verticalDpi="180" orientation="landscape" paperSize="9" scale="92" r:id="rId1"/>
  <rowBreaks count="8" manualBreakCount="8">
    <brk id="23" max="12" man="1"/>
    <brk id="46" max="12" man="1"/>
    <brk id="69" max="12" man="1"/>
    <brk id="92" max="12" man="1"/>
    <brk id="115" max="12" man="1"/>
    <brk id="138" max="12" man="1"/>
    <brk id="161" max="12" man="1"/>
    <brk id="184" max="12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3"/>
  </sheetPr>
  <dimension ref="A1:Q208"/>
  <sheetViews>
    <sheetView view="pageBreakPreview" zoomScaleSheetLayoutView="100" workbookViewId="0" topLeftCell="A1">
      <selection activeCell="C149" sqref="C149:K149"/>
    </sheetView>
  </sheetViews>
  <sheetFormatPr defaultColWidth="9.140625" defaultRowHeight="21.75"/>
  <cols>
    <col min="1" max="1" width="2.7109375" style="29" customWidth="1"/>
    <col min="2" max="2" width="4.140625" style="29" customWidth="1"/>
    <col min="3" max="3" width="10.8515625" style="29" customWidth="1"/>
    <col min="4" max="4" width="10.28125" style="29" customWidth="1"/>
    <col min="5" max="5" width="8.140625" style="29" customWidth="1"/>
    <col min="6" max="7" width="10.57421875" style="29" customWidth="1"/>
    <col min="8" max="8" width="11.8515625" style="29" customWidth="1"/>
    <col min="9" max="9" width="11.28125" style="29" customWidth="1"/>
    <col min="10" max="10" width="12.57421875" style="29" customWidth="1"/>
    <col min="11" max="11" width="10.8515625" style="29" customWidth="1"/>
    <col min="12" max="12" width="0.13671875" style="29" hidden="1" customWidth="1"/>
    <col min="13" max="13" width="0.9921875" style="29" hidden="1" customWidth="1"/>
    <col min="14" max="16384" width="9.140625" style="29" customWidth="1"/>
  </cols>
  <sheetData>
    <row r="1" spans="1:13" ht="26.25">
      <c r="A1" s="362" t="s">
        <v>998</v>
      </c>
      <c r="B1" s="362"/>
      <c r="C1" s="362"/>
      <c r="D1" s="362"/>
      <c r="E1" s="362"/>
      <c r="F1" s="362"/>
      <c r="G1" s="362"/>
      <c r="H1" s="362"/>
      <c r="I1" s="362"/>
      <c r="J1" s="362"/>
      <c r="K1" s="362"/>
      <c r="L1" s="362"/>
      <c r="M1" s="362"/>
    </row>
    <row r="2" spans="1:13" ht="25.5">
      <c r="A2" s="363" t="s">
        <v>428</v>
      </c>
      <c r="B2" s="363"/>
      <c r="C2" s="363"/>
      <c r="D2" s="363"/>
      <c r="E2" s="363"/>
      <c r="F2" s="363"/>
      <c r="G2" s="363"/>
      <c r="H2" s="363"/>
      <c r="I2" s="363"/>
      <c r="J2" s="363"/>
      <c r="K2" s="363"/>
      <c r="L2" s="363"/>
      <c r="M2" s="363"/>
    </row>
    <row r="3" spans="1:13" ht="25.5">
      <c r="A3" s="363" t="s">
        <v>300</v>
      </c>
      <c r="B3" s="363"/>
      <c r="C3" s="363"/>
      <c r="D3" s="363"/>
      <c r="E3" s="363"/>
      <c r="F3" s="363"/>
      <c r="G3" s="363"/>
      <c r="H3" s="363"/>
      <c r="I3" s="363"/>
      <c r="J3" s="363"/>
      <c r="K3" s="363"/>
      <c r="L3" s="363"/>
      <c r="M3" s="363"/>
    </row>
    <row r="4" spans="1:13" ht="25.5">
      <c r="A4" s="363" t="s">
        <v>301</v>
      </c>
      <c r="B4" s="363"/>
      <c r="C4" s="363"/>
      <c r="D4" s="363"/>
      <c r="E4" s="363"/>
      <c r="F4" s="363"/>
      <c r="G4" s="363"/>
      <c r="H4" s="363"/>
      <c r="I4" s="363"/>
      <c r="J4" s="363"/>
      <c r="K4" s="363"/>
      <c r="L4" s="363"/>
      <c r="M4" s="363"/>
    </row>
    <row r="5" spans="1:13" ht="25.5">
      <c r="A5" s="363" t="s">
        <v>302</v>
      </c>
      <c r="B5" s="363"/>
      <c r="C5" s="363"/>
      <c r="D5" s="363"/>
      <c r="E5" s="363"/>
      <c r="F5" s="363"/>
      <c r="G5" s="363"/>
      <c r="H5" s="363"/>
      <c r="I5" s="363"/>
      <c r="J5" s="363"/>
      <c r="K5" s="363"/>
      <c r="L5" s="363"/>
      <c r="M5" s="363"/>
    </row>
    <row r="6" spans="1:13" ht="25.5">
      <c r="A6" s="363" t="s">
        <v>626</v>
      </c>
      <c r="B6" s="363"/>
      <c r="C6" s="363"/>
      <c r="D6" s="363"/>
      <c r="E6" s="363"/>
      <c r="F6" s="363"/>
      <c r="G6" s="363"/>
      <c r="H6" s="363"/>
      <c r="I6" s="363"/>
      <c r="J6" s="363"/>
      <c r="K6" s="363"/>
      <c r="L6" s="363"/>
      <c r="M6" s="363"/>
    </row>
    <row r="7" spans="1:13" ht="23.25">
      <c r="A7" s="364" t="s">
        <v>627</v>
      </c>
      <c r="B7" s="364"/>
      <c r="C7" s="364"/>
      <c r="D7" s="364"/>
      <c r="E7" s="364"/>
      <c r="F7" s="364"/>
      <c r="G7" s="364"/>
      <c r="H7" s="364"/>
      <c r="I7" s="364"/>
      <c r="J7" s="364"/>
      <c r="K7" s="364"/>
      <c r="L7" s="364"/>
      <c r="M7" s="364"/>
    </row>
    <row r="8" spans="1:8" ht="23.25">
      <c r="A8" s="357" t="s">
        <v>40</v>
      </c>
      <c r="B8" s="357"/>
      <c r="C8" s="357"/>
      <c r="D8" s="357"/>
      <c r="E8" s="358">
        <f>E9+H157</f>
        <v>12422880</v>
      </c>
      <c r="F8" s="359"/>
      <c r="G8" s="27" t="s">
        <v>53</v>
      </c>
      <c r="H8" s="26" t="s">
        <v>624</v>
      </c>
    </row>
    <row r="9" spans="1:8" ht="23.25">
      <c r="A9" s="268" t="s">
        <v>758</v>
      </c>
      <c r="B9" s="268"/>
      <c r="C9" s="268"/>
      <c r="D9" s="268"/>
      <c r="E9" s="360">
        <f>H10+H23+H30+H135+H148</f>
        <v>12105680</v>
      </c>
      <c r="F9" s="357"/>
      <c r="G9" s="27" t="s">
        <v>53</v>
      </c>
      <c r="H9" s="26" t="s">
        <v>624</v>
      </c>
    </row>
    <row r="10" spans="2:11" ht="23.25">
      <c r="B10" s="268" t="s">
        <v>1069</v>
      </c>
      <c r="C10" s="268"/>
      <c r="D10" s="268"/>
      <c r="E10" s="268"/>
      <c r="F10" s="268"/>
      <c r="G10" s="29" t="s">
        <v>59</v>
      </c>
      <c r="H10" s="205">
        <f>J11+H15+G18+H21</f>
        <v>2772780</v>
      </c>
      <c r="I10" s="96" t="s">
        <v>50</v>
      </c>
      <c r="J10" s="272" t="s">
        <v>624</v>
      </c>
      <c r="K10" s="272"/>
    </row>
    <row r="11" spans="3:11" ht="23.25">
      <c r="C11" s="271" t="s">
        <v>1307</v>
      </c>
      <c r="D11" s="271"/>
      <c r="E11" s="271"/>
      <c r="F11" s="271"/>
      <c r="G11" s="271"/>
      <c r="H11" s="271"/>
      <c r="I11" s="271"/>
      <c r="J11" s="106">
        <v>330000</v>
      </c>
      <c r="K11" s="25" t="s">
        <v>44</v>
      </c>
    </row>
    <row r="12" spans="1:11" ht="23.25">
      <c r="A12" s="271" t="s">
        <v>761</v>
      </c>
      <c r="B12" s="271"/>
      <c r="C12" s="271"/>
      <c r="D12" s="271"/>
      <c r="E12" s="271"/>
      <c r="F12" s="271"/>
      <c r="G12" s="271"/>
      <c r="H12" s="271"/>
      <c r="I12" s="271"/>
      <c r="J12" s="271"/>
      <c r="K12" s="26"/>
    </row>
    <row r="13" spans="1:11" ht="23.25">
      <c r="A13" s="272" t="s">
        <v>315</v>
      </c>
      <c r="B13" s="272"/>
      <c r="C13" s="272"/>
      <c r="D13" s="272"/>
      <c r="E13" s="272"/>
      <c r="F13" s="272"/>
      <c r="G13" s="272"/>
      <c r="H13" s="272"/>
      <c r="I13" s="272"/>
      <c r="J13" s="272"/>
      <c r="K13" s="272"/>
    </row>
    <row r="14" spans="1:11" ht="23.25">
      <c r="A14" s="355" t="s">
        <v>316</v>
      </c>
      <c r="B14" s="355"/>
      <c r="C14" s="355"/>
      <c r="D14" s="355"/>
      <c r="E14" s="355"/>
      <c r="F14" s="355"/>
      <c r="G14" s="355"/>
      <c r="H14" s="355"/>
      <c r="I14" s="355"/>
      <c r="J14" s="355"/>
      <c r="K14" s="25"/>
    </row>
    <row r="15" spans="2:11" ht="23.25">
      <c r="B15" s="29" t="s">
        <v>41</v>
      </c>
      <c r="C15" s="268" t="s">
        <v>194</v>
      </c>
      <c r="D15" s="268"/>
      <c r="E15" s="268"/>
      <c r="F15" s="268"/>
      <c r="G15" s="27" t="s">
        <v>45</v>
      </c>
      <c r="H15" s="30">
        <v>2217180</v>
      </c>
      <c r="I15" s="272" t="s">
        <v>1076</v>
      </c>
      <c r="J15" s="272"/>
      <c r="K15" s="272"/>
    </row>
    <row r="16" spans="1:11" ht="23.25">
      <c r="A16" s="272" t="s">
        <v>1146</v>
      </c>
      <c r="B16" s="272"/>
      <c r="C16" s="272"/>
      <c r="D16" s="272"/>
      <c r="E16" s="272"/>
      <c r="F16" s="272"/>
      <c r="G16" s="272"/>
      <c r="H16" s="272"/>
      <c r="I16" s="272"/>
      <c r="J16" s="272"/>
      <c r="K16" s="272"/>
    </row>
    <row r="17" spans="1:10" ht="23.25">
      <c r="A17" s="355" t="s">
        <v>317</v>
      </c>
      <c r="B17" s="355"/>
      <c r="C17" s="355"/>
      <c r="D17" s="355"/>
      <c r="E17" s="355"/>
      <c r="F17" s="355"/>
      <c r="G17" s="355"/>
      <c r="H17" s="355"/>
      <c r="I17" s="355"/>
      <c r="J17" s="355"/>
    </row>
    <row r="18" spans="3:11" ht="23.25">
      <c r="C18" s="271" t="s">
        <v>195</v>
      </c>
      <c r="D18" s="271"/>
      <c r="E18" s="271"/>
      <c r="F18" s="271"/>
      <c r="G18" s="31">
        <v>150000</v>
      </c>
      <c r="H18" s="272" t="s">
        <v>318</v>
      </c>
      <c r="I18" s="272"/>
      <c r="J18" s="272"/>
      <c r="K18" s="272"/>
    </row>
    <row r="19" spans="1:11" ht="23.25">
      <c r="A19" s="272" t="s">
        <v>320</v>
      </c>
      <c r="B19" s="272"/>
      <c r="C19" s="272"/>
      <c r="D19" s="272"/>
      <c r="E19" s="272"/>
      <c r="F19" s="272"/>
      <c r="G19" s="272"/>
      <c r="H19" s="272"/>
      <c r="I19" s="272"/>
      <c r="J19" s="272"/>
      <c r="K19" s="272"/>
    </row>
    <row r="20" spans="1:11" ht="23.25">
      <c r="A20" s="272" t="s">
        <v>319</v>
      </c>
      <c r="B20" s="272"/>
      <c r="C20" s="272"/>
      <c r="D20" s="272"/>
      <c r="E20" s="272"/>
      <c r="F20" s="272"/>
      <c r="G20" s="272"/>
      <c r="H20" s="272"/>
      <c r="I20" s="272"/>
      <c r="J20" s="272"/>
      <c r="K20" s="272"/>
    </row>
    <row r="21" spans="3:11" ht="23.25">
      <c r="C21" s="271" t="s">
        <v>196</v>
      </c>
      <c r="D21" s="271"/>
      <c r="E21" s="271"/>
      <c r="F21" s="271"/>
      <c r="G21" s="271"/>
      <c r="H21" s="31">
        <v>75600</v>
      </c>
      <c r="I21" s="272" t="s">
        <v>1303</v>
      </c>
      <c r="J21" s="272"/>
      <c r="K21" s="272"/>
    </row>
    <row r="22" spans="1:11" ht="23.25">
      <c r="A22" s="272" t="s">
        <v>321</v>
      </c>
      <c r="B22" s="272"/>
      <c r="C22" s="272"/>
      <c r="D22" s="272"/>
      <c r="E22" s="272"/>
      <c r="F22" s="272"/>
      <c r="G22" s="272"/>
      <c r="H22" s="272"/>
      <c r="I22" s="272"/>
      <c r="J22" s="272"/>
      <c r="K22" s="272"/>
    </row>
    <row r="23" spans="2:9" ht="23.25">
      <c r="B23" s="268" t="s">
        <v>1070</v>
      </c>
      <c r="C23" s="268"/>
      <c r="D23" s="268"/>
      <c r="E23" s="268"/>
      <c r="G23" s="27" t="s">
        <v>45</v>
      </c>
      <c r="H23" s="209">
        <f>I24+I27</f>
        <v>1000800</v>
      </c>
      <c r="I23" s="206" t="s">
        <v>54</v>
      </c>
    </row>
    <row r="24" spans="3:11" ht="23.25">
      <c r="C24" s="271" t="s">
        <v>688</v>
      </c>
      <c r="D24" s="271"/>
      <c r="E24" s="271"/>
      <c r="F24" s="271"/>
      <c r="G24" s="271"/>
      <c r="H24" s="271"/>
      <c r="I24" s="32">
        <v>803760</v>
      </c>
      <c r="J24" s="26" t="s">
        <v>309</v>
      </c>
      <c r="K24" s="26"/>
    </row>
    <row r="25" spans="1:11" ht="23.25">
      <c r="A25" s="272" t="s">
        <v>1147</v>
      </c>
      <c r="B25" s="272"/>
      <c r="C25" s="272"/>
      <c r="D25" s="272"/>
      <c r="E25" s="272"/>
      <c r="F25" s="272"/>
      <c r="G25" s="272"/>
      <c r="H25" s="272"/>
      <c r="I25" s="272"/>
      <c r="J25" s="272"/>
      <c r="K25" s="272"/>
    </row>
    <row r="26" spans="1:10" ht="23.25">
      <c r="A26" s="271" t="s">
        <v>762</v>
      </c>
      <c r="B26" s="271"/>
      <c r="C26" s="271"/>
      <c r="D26" s="271"/>
      <c r="E26" s="271"/>
      <c r="F26" s="271"/>
      <c r="G26" s="271"/>
      <c r="H26" s="271"/>
      <c r="I26" s="271"/>
      <c r="J26" s="271"/>
    </row>
    <row r="27" spans="3:11" ht="23.25">
      <c r="C27" s="271" t="s">
        <v>689</v>
      </c>
      <c r="D27" s="271"/>
      <c r="E27" s="271"/>
      <c r="F27" s="271"/>
      <c r="G27" s="271"/>
      <c r="H27" s="271"/>
      <c r="I27" s="32">
        <v>197040</v>
      </c>
      <c r="J27" s="26" t="s">
        <v>54</v>
      </c>
      <c r="K27" s="26"/>
    </row>
    <row r="28" spans="1:11" ht="23.25">
      <c r="A28" s="272" t="s">
        <v>322</v>
      </c>
      <c r="B28" s="272"/>
      <c r="C28" s="272"/>
      <c r="D28" s="272"/>
      <c r="E28" s="272"/>
      <c r="F28" s="272"/>
      <c r="G28" s="272"/>
      <c r="H28" s="272"/>
      <c r="I28" s="272"/>
      <c r="J28" s="272"/>
      <c r="K28" s="272"/>
    </row>
    <row r="29" spans="1:10" ht="23.25">
      <c r="A29" s="271" t="s">
        <v>763</v>
      </c>
      <c r="B29" s="271"/>
      <c r="C29" s="271"/>
      <c r="D29" s="271"/>
      <c r="E29" s="271"/>
      <c r="F29" s="271"/>
      <c r="G29" s="271"/>
      <c r="H29" s="271"/>
      <c r="I29" s="271"/>
      <c r="J29" s="271"/>
    </row>
    <row r="30" spans="2:9" ht="23.25">
      <c r="B30" s="268" t="s">
        <v>1118</v>
      </c>
      <c r="C30" s="268"/>
      <c r="D30" s="268"/>
      <c r="E30" s="268"/>
      <c r="F30" s="268"/>
      <c r="G30" s="27" t="s">
        <v>45</v>
      </c>
      <c r="H30" s="210">
        <f>J31+J36+G39+I42+H45+H47+H49+H52+I55+I58+C103+H110+H113+H115+H118+H121+H123+H125+H128+H130+H133</f>
        <v>7867100</v>
      </c>
      <c r="I30" s="206" t="s">
        <v>323</v>
      </c>
    </row>
    <row r="31" spans="3:11" ht="23.25">
      <c r="C31" s="271" t="s">
        <v>1050</v>
      </c>
      <c r="D31" s="271"/>
      <c r="E31" s="271"/>
      <c r="F31" s="271"/>
      <c r="G31" s="271"/>
      <c r="H31" s="271"/>
      <c r="I31" s="271"/>
      <c r="J31" s="34">
        <v>1800000</v>
      </c>
      <c r="K31" s="29" t="s">
        <v>53</v>
      </c>
    </row>
    <row r="32" spans="1:11" ht="23.25">
      <c r="A32" s="272" t="s">
        <v>764</v>
      </c>
      <c r="B32" s="272"/>
      <c r="C32" s="272"/>
      <c r="D32" s="272"/>
      <c r="E32" s="272"/>
      <c r="F32" s="272"/>
      <c r="G32" s="272"/>
      <c r="H32" s="272"/>
      <c r="I32" s="272"/>
      <c r="J32" s="272"/>
      <c r="K32" s="272"/>
    </row>
    <row r="33" spans="1:10" ht="23.25">
      <c r="A33" s="356" t="s">
        <v>765</v>
      </c>
      <c r="B33" s="356"/>
      <c r="C33" s="356"/>
      <c r="D33" s="356"/>
      <c r="E33" s="356"/>
      <c r="F33" s="356"/>
      <c r="G33" s="356"/>
      <c r="H33" s="356"/>
      <c r="I33" s="356"/>
      <c r="J33" s="356"/>
    </row>
    <row r="34" spans="1:12" ht="23.25">
      <c r="A34" s="273" t="s">
        <v>1203</v>
      </c>
      <c r="B34" s="273"/>
      <c r="C34" s="273"/>
      <c r="D34" s="273"/>
      <c r="E34" s="273"/>
      <c r="F34" s="273"/>
      <c r="G34" s="273"/>
      <c r="H34" s="273"/>
      <c r="I34" s="273"/>
      <c r="J34" s="273"/>
      <c r="K34" s="273"/>
      <c r="L34" s="273"/>
    </row>
    <row r="35" spans="1:12" ht="23.2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spans="3:11" ht="23.25">
      <c r="C36" s="268" t="s">
        <v>492</v>
      </c>
      <c r="D36" s="268"/>
      <c r="E36" s="268"/>
      <c r="F36" s="268"/>
      <c r="G36" s="268"/>
      <c r="H36" s="268"/>
      <c r="I36" s="27" t="s">
        <v>45</v>
      </c>
      <c r="J36" s="34">
        <v>30000</v>
      </c>
      <c r="K36" s="29" t="s">
        <v>323</v>
      </c>
    </row>
    <row r="37" spans="1:11" ht="23.25">
      <c r="A37" s="272" t="s">
        <v>1077</v>
      </c>
      <c r="B37" s="272"/>
      <c r="C37" s="272"/>
      <c r="D37" s="272"/>
      <c r="E37" s="272"/>
      <c r="F37" s="272"/>
      <c r="G37" s="272"/>
      <c r="H37" s="272"/>
      <c r="I37" s="272"/>
      <c r="J37" s="272"/>
      <c r="K37" s="272"/>
    </row>
    <row r="38" spans="1:11" ht="23.25">
      <c r="A38" s="268" t="s">
        <v>1122</v>
      </c>
      <c r="B38" s="268"/>
      <c r="C38" s="268"/>
      <c r="D38" s="268"/>
      <c r="E38" s="268"/>
      <c r="F38" s="268"/>
      <c r="G38" s="268"/>
      <c r="H38" s="268"/>
      <c r="I38" s="268"/>
      <c r="J38" s="268"/>
      <c r="K38" s="268"/>
    </row>
    <row r="39" spans="3:11" ht="23.25">
      <c r="C39" s="271" t="s">
        <v>1041</v>
      </c>
      <c r="D39" s="271"/>
      <c r="E39" s="271"/>
      <c r="F39" s="271"/>
      <c r="G39" s="34">
        <v>50000</v>
      </c>
      <c r="H39" s="271" t="s">
        <v>310</v>
      </c>
      <c r="I39" s="271"/>
      <c r="J39" s="271"/>
      <c r="K39" s="26"/>
    </row>
    <row r="40" spans="1:13" ht="23.25">
      <c r="A40" s="272" t="s">
        <v>325</v>
      </c>
      <c r="B40" s="272"/>
      <c r="C40" s="272"/>
      <c r="D40" s="272"/>
      <c r="E40" s="272"/>
      <c r="F40" s="272"/>
      <c r="G40" s="272"/>
      <c r="H40" s="272"/>
      <c r="I40" s="272"/>
      <c r="J40" s="272"/>
      <c r="K40" s="272"/>
      <c r="L40" s="26"/>
      <c r="M40" s="26"/>
    </row>
    <row r="41" spans="1:13" ht="23.25">
      <c r="A41" s="356" t="s">
        <v>324</v>
      </c>
      <c r="B41" s="356"/>
      <c r="C41" s="356"/>
      <c r="D41" s="356"/>
      <c r="E41" s="356"/>
      <c r="F41" s="356"/>
      <c r="G41" s="356"/>
      <c r="H41" s="356"/>
      <c r="I41" s="356"/>
      <c r="J41" s="356"/>
      <c r="K41" s="25"/>
      <c r="L41" s="25"/>
      <c r="M41" s="25"/>
    </row>
    <row r="42" spans="3:11" ht="23.25">
      <c r="C42" s="268" t="s">
        <v>1042</v>
      </c>
      <c r="D42" s="268"/>
      <c r="E42" s="268"/>
      <c r="F42" s="268"/>
      <c r="G42" s="268"/>
      <c r="H42" s="27" t="s">
        <v>45</v>
      </c>
      <c r="I42" s="34">
        <v>50000</v>
      </c>
      <c r="J42" s="272" t="s">
        <v>1166</v>
      </c>
      <c r="K42" s="272"/>
    </row>
    <row r="43" spans="1:11" ht="23.25">
      <c r="A43" s="272" t="s">
        <v>326</v>
      </c>
      <c r="B43" s="272"/>
      <c r="C43" s="272"/>
      <c r="D43" s="272"/>
      <c r="E43" s="272"/>
      <c r="F43" s="272"/>
      <c r="G43" s="272"/>
      <c r="H43" s="272"/>
      <c r="I43" s="272"/>
      <c r="J43" s="272"/>
      <c r="K43" s="272"/>
    </row>
    <row r="44" spans="1:11" ht="23.25">
      <c r="A44" s="356" t="s">
        <v>766</v>
      </c>
      <c r="B44" s="356"/>
      <c r="C44" s="356"/>
      <c r="D44" s="356"/>
      <c r="E44" s="356"/>
      <c r="F44" s="356"/>
      <c r="G44" s="356"/>
      <c r="H44" s="356"/>
      <c r="I44" s="356"/>
      <c r="J44" s="356"/>
      <c r="K44" s="35"/>
    </row>
    <row r="45" spans="3:11" ht="23.25">
      <c r="C45" s="268" t="s">
        <v>1043</v>
      </c>
      <c r="D45" s="268"/>
      <c r="E45" s="268"/>
      <c r="F45" s="268"/>
      <c r="G45" s="27" t="s">
        <v>45</v>
      </c>
      <c r="H45" s="34">
        <v>130000</v>
      </c>
      <c r="I45" s="272" t="s">
        <v>328</v>
      </c>
      <c r="J45" s="272"/>
      <c r="K45" s="272"/>
    </row>
    <row r="46" spans="1:10" ht="23.25">
      <c r="A46" s="271" t="s">
        <v>327</v>
      </c>
      <c r="B46" s="271"/>
      <c r="C46" s="271"/>
      <c r="D46" s="271"/>
      <c r="E46" s="271"/>
      <c r="F46" s="271"/>
      <c r="G46" s="271"/>
      <c r="H46" s="271"/>
      <c r="I46" s="271"/>
      <c r="J46" s="271"/>
    </row>
    <row r="47" spans="3:11" ht="23.25">
      <c r="C47" s="268" t="s">
        <v>1044</v>
      </c>
      <c r="D47" s="268"/>
      <c r="E47" s="268"/>
      <c r="F47" s="268"/>
      <c r="G47" s="27" t="s">
        <v>45</v>
      </c>
      <c r="H47" s="34">
        <v>30000</v>
      </c>
      <c r="I47" s="272" t="s">
        <v>1045</v>
      </c>
      <c r="J47" s="272"/>
      <c r="K47" s="272"/>
    </row>
    <row r="48" spans="1:11" ht="23.25">
      <c r="A48" s="272" t="s">
        <v>329</v>
      </c>
      <c r="B48" s="272"/>
      <c r="C48" s="272"/>
      <c r="D48" s="272"/>
      <c r="E48" s="272"/>
      <c r="F48" s="272"/>
      <c r="G48" s="272"/>
      <c r="H48" s="272"/>
      <c r="I48" s="272"/>
      <c r="J48" s="272"/>
      <c r="K48" s="272"/>
    </row>
    <row r="49" spans="3:11" ht="23.25">
      <c r="C49" s="268" t="s">
        <v>1046</v>
      </c>
      <c r="D49" s="268"/>
      <c r="E49" s="268"/>
      <c r="F49" s="268"/>
      <c r="G49" s="27" t="s">
        <v>45</v>
      </c>
      <c r="H49" s="34">
        <v>300000</v>
      </c>
      <c r="I49" s="272" t="s">
        <v>1125</v>
      </c>
      <c r="J49" s="272"/>
      <c r="K49" s="272"/>
    </row>
    <row r="50" spans="1:11" ht="23.25">
      <c r="A50" s="272" t="s">
        <v>330</v>
      </c>
      <c r="B50" s="272"/>
      <c r="C50" s="272"/>
      <c r="D50" s="272"/>
      <c r="E50" s="272"/>
      <c r="F50" s="272"/>
      <c r="G50" s="272"/>
      <c r="H50" s="272"/>
      <c r="I50" s="272"/>
      <c r="J50" s="272"/>
      <c r="K50" s="272"/>
    </row>
    <row r="51" spans="1:11" ht="23.25">
      <c r="A51" s="356" t="s">
        <v>331</v>
      </c>
      <c r="B51" s="356"/>
      <c r="C51" s="356"/>
      <c r="D51" s="356"/>
      <c r="E51" s="356"/>
      <c r="F51" s="356"/>
      <c r="G51" s="356"/>
      <c r="H51" s="356"/>
      <c r="I51" s="356"/>
      <c r="J51" s="356"/>
      <c r="K51" s="35"/>
    </row>
    <row r="52" spans="3:11" ht="23.25">
      <c r="C52" s="268" t="s">
        <v>1047</v>
      </c>
      <c r="D52" s="268"/>
      <c r="E52" s="268"/>
      <c r="F52" s="268"/>
      <c r="G52" s="27" t="s">
        <v>45</v>
      </c>
      <c r="H52" s="34">
        <f>200000+100000</f>
        <v>300000</v>
      </c>
      <c r="I52" s="272" t="s">
        <v>332</v>
      </c>
      <c r="J52" s="272"/>
      <c r="K52" s="272"/>
    </row>
    <row r="53" spans="1:11" ht="23.25">
      <c r="A53" s="272" t="s">
        <v>1124</v>
      </c>
      <c r="B53" s="272"/>
      <c r="C53" s="272"/>
      <c r="D53" s="272"/>
      <c r="E53" s="272"/>
      <c r="F53" s="272"/>
      <c r="G53" s="272"/>
      <c r="H53" s="272"/>
      <c r="I53" s="272"/>
      <c r="J53" s="272"/>
      <c r="K53" s="272"/>
    </row>
    <row r="54" spans="1:11" ht="23.25">
      <c r="A54" s="271" t="s">
        <v>1123</v>
      </c>
      <c r="B54" s="271"/>
      <c r="C54" s="271"/>
      <c r="D54" s="271"/>
      <c r="E54" s="271"/>
      <c r="F54" s="271"/>
      <c r="G54" s="271"/>
      <c r="H54" s="271"/>
      <c r="I54" s="271"/>
      <c r="J54" s="271"/>
      <c r="K54" s="271"/>
    </row>
    <row r="55" spans="3:11" ht="23.25">
      <c r="C55" s="268" t="s">
        <v>438</v>
      </c>
      <c r="D55" s="268"/>
      <c r="E55" s="268"/>
      <c r="F55" s="268"/>
      <c r="G55" s="268"/>
      <c r="H55" s="268"/>
      <c r="I55" s="34">
        <v>100000</v>
      </c>
      <c r="J55" s="26" t="s">
        <v>311</v>
      </c>
      <c r="K55" s="26"/>
    </row>
    <row r="56" spans="1:11" ht="23.25">
      <c r="A56" s="271" t="s">
        <v>759</v>
      </c>
      <c r="B56" s="271"/>
      <c r="C56" s="271"/>
      <c r="D56" s="271"/>
      <c r="E56" s="271"/>
      <c r="F56" s="271"/>
      <c r="G56" s="271"/>
      <c r="H56" s="271"/>
      <c r="I56" s="271"/>
      <c r="J56" s="271"/>
      <c r="K56" s="271"/>
    </row>
    <row r="57" spans="1:11" ht="23.25">
      <c r="A57" s="271" t="s">
        <v>333</v>
      </c>
      <c r="B57" s="271"/>
      <c r="C57" s="271"/>
      <c r="D57" s="271"/>
      <c r="E57" s="271"/>
      <c r="F57" s="271"/>
      <c r="G57" s="271"/>
      <c r="H57" s="271"/>
      <c r="I57" s="271"/>
      <c r="J57" s="271"/>
      <c r="K57" s="271"/>
    </row>
    <row r="58" spans="3:11" ht="23.25">
      <c r="C58" s="268" t="s">
        <v>439</v>
      </c>
      <c r="D58" s="268"/>
      <c r="E58" s="268"/>
      <c r="F58" s="268"/>
      <c r="G58" s="268"/>
      <c r="H58" s="27" t="s">
        <v>45</v>
      </c>
      <c r="I58" s="34">
        <f>F60+H61</f>
        <v>3903800</v>
      </c>
      <c r="J58" s="26" t="s">
        <v>312</v>
      </c>
      <c r="K58" s="26"/>
    </row>
    <row r="59" spans="1:11" ht="23.25">
      <c r="A59" s="271" t="s">
        <v>760</v>
      </c>
      <c r="B59" s="271"/>
      <c r="C59" s="271"/>
      <c r="D59" s="271"/>
      <c r="E59" s="271"/>
      <c r="F59" s="271"/>
      <c r="G59" s="271"/>
      <c r="H59" s="271"/>
      <c r="I59" s="271"/>
      <c r="J59" s="271"/>
      <c r="K59" s="271"/>
    </row>
    <row r="60" spans="1:11" ht="23.25">
      <c r="A60" s="271" t="s">
        <v>334</v>
      </c>
      <c r="B60" s="271"/>
      <c r="C60" s="271"/>
      <c r="D60" s="271"/>
      <c r="E60" s="271"/>
      <c r="F60" s="51">
        <v>1000000</v>
      </c>
      <c r="G60" s="26" t="s">
        <v>44</v>
      </c>
      <c r="H60" s="26" t="s">
        <v>335</v>
      </c>
      <c r="I60" s="26"/>
      <c r="J60" s="26"/>
      <c r="K60" s="26"/>
    </row>
    <row r="61" spans="1:16" ht="23.25">
      <c r="A61" s="356" t="s">
        <v>1065</v>
      </c>
      <c r="B61" s="356"/>
      <c r="C61" s="356"/>
      <c r="D61" s="356"/>
      <c r="E61" s="356"/>
      <c r="F61" s="356"/>
      <c r="G61" s="356"/>
      <c r="H61" s="105">
        <f>H63+H72+G77+H93</f>
        <v>2903800</v>
      </c>
      <c r="I61" s="271" t="s">
        <v>1067</v>
      </c>
      <c r="J61" s="271"/>
      <c r="K61" s="271"/>
      <c r="L61" s="26"/>
      <c r="M61" s="26"/>
      <c r="N61" s="26"/>
      <c r="O61" s="26"/>
      <c r="P61" s="26"/>
    </row>
    <row r="62" spans="1:11" ht="23.25">
      <c r="A62" s="271" t="s">
        <v>1066</v>
      </c>
      <c r="B62" s="271"/>
      <c r="C62" s="271"/>
      <c r="D62" s="271"/>
      <c r="E62" s="271"/>
      <c r="F62" s="271"/>
      <c r="G62" s="271"/>
      <c r="H62" s="26"/>
      <c r="I62" s="26"/>
      <c r="J62" s="26"/>
      <c r="K62" s="26"/>
    </row>
    <row r="63" spans="1:11" ht="23.25">
      <c r="A63" s="33"/>
      <c r="B63" s="33"/>
      <c r="C63" s="254" t="s">
        <v>134</v>
      </c>
      <c r="D63" s="28"/>
      <c r="E63" s="28"/>
      <c r="F63" s="28"/>
      <c r="G63" s="210"/>
      <c r="H63" s="210">
        <f>J65+J66+J67+J68+J69</f>
        <v>140000</v>
      </c>
      <c r="I63" s="355" t="s">
        <v>314</v>
      </c>
      <c r="J63" s="355"/>
      <c r="K63" s="31"/>
    </row>
    <row r="64" spans="1:11" ht="23.25">
      <c r="A64" s="33"/>
      <c r="B64" s="361" t="s">
        <v>313</v>
      </c>
      <c r="C64" s="361"/>
      <c r="D64" s="361"/>
      <c r="E64" s="361"/>
      <c r="F64" s="361"/>
      <c r="G64" s="361"/>
      <c r="H64" s="361"/>
      <c r="I64" s="361"/>
      <c r="J64" s="361"/>
      <c r="K64" s="31"/>
    </row>
    <row r="65" spans="2:12" ht="23.25">
      <c r="B65" s="271" t="s">
        <v>135</v>
      </c>
      <c r="C65" s="274"/>
      <c r="D65" s="274"/>
      <c r="E65" s="274"/>
      <c r="F65" s="274"/>
      <c r="G65" s="274"/>
      <c r="H65" s="37"/>
      <c r="I65" s="37"/>
      <c r="J65" s="37">
        <f>50000-20000</f>
        <v>30000</v>
      </c>
      <c r="K65" s="38" t="s">
        <v>44</v>
      </c>
      <c r="L65" s="38"/>
    </row>
    <row r="66" spans="1:12" ht="23.25">
      <c r="A66" s="33"/>
      <c r="B66" s="26" t="s">
        <v>136</v>
      </c>
      <c r="C66" s="109"/>
      <c r="D66" s="109"/>
      <c r="E66" s="109"/>
      <c r="F66" s="109"/>
      <c r="G66" s="109"/>
      <c r="H66" s="37"/>
      <c r="I66" s="37"/>
      <c r="J66" s="37">
        <v>30000</v>
      </c>
      <c r="K66" s="38" t="s">
        <v>44</v>
      </c>
      <c r="L66" s="38"/>
    </row>
    <row r="67" spans="1:12" ht="23.25">
      <c r="A67" s="33"/>
      <c r="B67" s="260" t="s">
        <v>775</v>
      </c>
      <c r="C67" s="261"/>
      <c r="D67" s="261"/>
      <c r="E67" s="261"/>
      <c r="F67" s="261"/>
      <c r="G67" s="261"/>
      <c r="H67" s="261"/>
      <c r="I67" s="262"/>
      <c r="J67" s="262">
        <v>20000</v>
      </c>
      <c r="K67" s="259" t="s">
        <v>44</v>
      </c>
      <c r="L67" s="38"/>
    </row>
    <row r="68" spans="2:11" ht="23.25">
      <c r="B68" s="26" t="s">
        <v>137</v>
      </c>
      <c r="C68" s="109"/>
      <c r="D68" s="109"/>
      <c r="E68" s="109"/>
      <c r="F68" s="109"/>
      <c r="G68" s="109"/>
      <c r="H68" s="109"/>
      <c r="I68" s="37"/>
      <c r="J68" s="37">
        <v>30000</v>
      </c>
      <c r="K68" s="38" t="s">
        <v>44</v>
      </c>
    </row>
    <row r="69" spans="2:11" ht="23.25">
      <c r="B69" s="26" t="s">
        <v>138</v>
      </c>
      <c r="C69" s="109"/>
      <c r="D69" s="109"/>
      <c r="E69" s="109"/>
      <c r="F69" s="109"/>
      <c r="G69" s="109"/>
      <c r="H69" s="109"/>
      <c r="I69" s="37"/>
      <c r="J69" s="37">
        <f>50000-20000</f>
        <v>30000</v>
      </c>
      <c r="K69" s="38" t="s">
        <v>44</v>
      </c>
    </row>
    <row r="70" spans="1:12" ht="23.25">
      <c r="A70" s="273" t="s">
        <v>1210</v>
      </c>
      <c r="B70" s="273"/>
      <c r="C70" s="273"/>
      <c r="D70" s="273"/>
      <c r="E70" s="273"/>
      <c r="F70" s="273"/>
      <c r="G70" s="273"/>
      <c r="H70" s="273"/>
      <c r="I70" s="273"/>
      <c r="J70" s="273"/>
      <c r="K70" s="273"/>
      <c r="L70" s="273"/>
    </row>
    <row r="71" spans="1:12" ht="23.25">
      <c r="A71" s="44"/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</row>
    <row r="72" spans="2:11" ht="23.25">
      <c r="B72" s="33"/>
      <c r="C72" s="254" t="s">
        <v>139</v>
      </c>
      <c r="D72" s="28"/>
      <c r="E72" s="28"/>
      <c r="F72" s="28"/>
      <c r="G72" s="210"/>
      <c r="H72" s="210">
        <f>J73+J74+J75+J76</f>
        <v>200000</v>
      </c>
      <c r="I72" s="28" t="s">
        <v>866</v>
      </c>
      <c r="J72" s="28"/>
      <c r="K72" s="31"/>
    </row>
    <row r="73" spans="1:11" ht="23.25">
      <c r="A73" s="33"/>
      <c r="B73" s="271" t="s">
        <v>140</v>
      </c>
      <c r="C73" s="274"/>
      <c r="D73" s="274"/>
      <c r="E73" s="274"/>
      <c r="F73" s="274"/>
      <c r="G73" s="274"/>
      <c r="H73" s="274"/>
      <c r="I73" s="274"/>
      <c r="J73" s="37">
        <v>100000</v>
      </c>
      <c r="K73" s="38" t="s">
        <v>44</v>
      </c>
    </row>
    <row r="74" spans="2:11" ht="23.25">
      <c r="B74" s="271" t="s">
        <v>141</v>
      </c>
      <c r="C74" s="274"/>
      <c r="D74" s="274"/>
      <c r="E74" s="274"/>
      <c r="F74" s="274"/>
      <c r="G74" s="274"/>
      <c r="H74" s="274"/>
      <c r="I74" s="274"/>
      <c r="J74" s="37">
        <v>30000</v>
      </c>
      <c r="K74" s="38" t="s">
        <v>44</v>
      </c>
    </row>
    <row r="75" spans="1:11" ht="23.25">
      <c r="A75" s="33"/>
      <c r="B75" s="271" t="s">
        <v>142</v>
      </c>
      <c r="C75" s="274"/>
      <c r="D75" s="274"/>
      <c r="E75" s="274"/>
      <c r="F75" s="274"/>
      <c r="G75" s="274"/>
      <c r="H75" s="274"/>
      <c r="I75" s="274"/>
      <c r="J75" s="37">
        <f>50000-20000</f>
        <v>30000</v>
      </c>
      <c r="K75" s="38" t="s">
        <v>44</v>
      </c>
    </row>
    <row r="76" spans="1:11" ht="23.25">
      <c r="A76" s="33"/>
      <c r="B76" s="269" t="s">
        <v>143</v>
      </c>
      <c r="C76" s="270"/>
      <c r="D76" s="270"/>
      <c r="E76" s="270"/>
      <c r="F76" s="270"/>
      <c r="G76" s="270"/>
      <c r="H76" s="270"/>
      <c r="I76" s="270"/>
      <c r="J76" s="37">
        <v>40000</v>
      </c>
      <c r="K76" s="38" t="s">
        <v>44</v>
      </c>
    </row>
    <row r="77" spans="2:10" ht="23.25">
      <c r="B77" s="33"/>
      <c r="C77" s="254" t="s">
        <v>144</v>
      </c>
      <c r="D77" s="28"/>
      <c r="E77" s="28"/>
      <c r="F77" s="28"/>
      <c r="G77" s="257">
        <f>J79+J80+J81+J82+J84+J85+J86+J87+J88+J89+J90+J91+J92</f>
        <v>2408800</v>
      </c>
      <c r="H77" s="28" t="s">
        <v>827</v>
      </c>
      <c r="I77" s="28"/>
      <c r="J77" s="258"/>
    </row>
    <row r="78" spans="2:10" ht="23.25">
      <c r="B78" s="33"/>
      <c r="C78" s="254" t="s">
        <v>162</v>
      </c>
      <c r="D78" s="33"/>
      <c r="E78" s="33"/>
      <c r="F78" s="33"/>
      <c r="G78" s="106"/>
      <c r="I78" s="33"/>
      <c r="J78" s="31"/>
    </row>
    <row r="79" spans="2:13" ht="23.25">
      <c r="B79" s="271" t="s">
        <v>874</v>
      </c>
      <c r="C79" s="274"/>
      <c r="D79" s="274"/>
      <c r="E79" s="274"/>
      <c r="F79" s="274"/>
      <c r="G79" s="274"/>
      <c r="H79" s="274"/>
      <c r="I79" s="274"/>
      <c r="J79" s="39">
        <v>1326000</v>
      </c>
      <c r="K79" s="29" t="s">
        <v>53</v>
      </c>
      <c r="L79" s="38" t="s">
        <v>44</v>
      </c>
      <c r="M79" s="29" t="s">
        <v>44</v>
      </c>
    </row>
    <row r="80" spans="2:12" ht="23.25">
      <c r="B80" s="271" t="s">
        <v>873</v>
      </c>
      <c r="C80" s="274"/>
      <c r="D80" s="274"/>
      <c r="E80" s="274"/>
      <c r="F80" s="274"/>
      <c r="G80" s="274"/>
      <c r="H80" s="274"/>
      <c r="I80" s="274"/>
      <c r="J80" s="39">
        <v>720000</v>
      </c>
      <c r="K80" s="29" t="s">
        <v>53</v>
      </c>
      <c r="L80" s="38"/>
    </row>
    <row r="81" spans="2:12" ht="23.25">
      <c r="B81" s="271" t="s">
        <v>875</v>
      </c>
      <c r="C81" s="274"/>
      <c r="D81" s="274"/>
      <c r="E81" s="274"/>
      <c r="F81" s="274"/>
      <c r="G81" s="274"/>
      <c r="H81" s="274"/>
      <c r="I81" s="274"/>
      <c r="J81" s="39">
        <v>18000</v>
      </c>
      <c r="K81" s="29" t="s">
        <v>53</v>
      </c>
      <c r="L81" s="38"/>
    </row>
    <row r="82" spans="2:12" ht="23.25">
      <c r="B82" s="271" t="s">
        <v>876</v>
      </c>
      <c r="C82" s="274"/>
      <c r="D82" s="274"/>
      <c r="E82" s="274"/>
      <c r="F82" s="274"/>
      <c r="G82" s="274"/>
      <c r="H82" s="274"/>
      <c r="I82" s="274"/>
      <c r="J82" s="39">
        <v>90000</v>
      </c>
      <c r="K82" s="29" t="s">
        <v>53</v>
      </c>
      <c r="L82" s="38"/>
    </row>
    <row r="83" spans="2:12" ht="23.25">
      <c r="B83" s="26"/>
      <c r="C83" s="254" t="s">
        <v>877</v>
      </c>
      <c r="D83" s="109"/>
      <c r="E83" s="109"/>
      <c r="F83" s="109"/>
      <c r="G83" s="109"/>
      <c r="H83" s="109"/>
      <c r="I83" s="109"/>
      <c r="J83" s="39"/>
      <c r="L83" s="38"/>
    </row>
    <row r="84" spans="2:11" ht="23.25">
      <c r="B84" s="271" t="s">
        <v>278</v>
      </c>
      <c r="C84" s="274"/>
      <c r="D84" s="274"/>
      <c r="E84" s="274"/>
      <c r="F84" s="274"/>
      <c r="G84" s="274"/>
      <c r="H84" s="274"/>
      <c r="I84" s="274"/>
      <c r="J84" s="39">
        <v>32000</v>
      </c>
      <c r="K84" s="38" t="s">
        <v>53</v>
      </c>
    </row>
    <row r="85" spans="2:13" ht="23.25">
      <c r="B85" s="271" t="s">
        <v>279</v>
      </c>
      <c r="C85" s="274"/>
      <c r="D85" s="274"/>
      <c r="E85" s="274"/>
      <c r="F85" s="274"/>
      <c r="G85" s="274"/>
      <c r="H85" s="274"/>
      <c r="I85" s="274"/>
      <c r="J85" s="39">
        <v>52800</v>
      </c>
      <c r="K85" s="39" t="s">
        <v>44</v>
      </c>
      <c r="L85" s="38" t="s">
        <v>44</v>
      </c>
      <c r="M85" s="29" t="s">
        <v>44</v>
      </c>
    </row>
    <row r="86" spans="2:12" ht="23.25">
      <c r="B86" s="271" t="s">
        <v>280</v>
      </c>
      <c r="C86" s="274"/>
      <c r="D86" s="274"/>
      <c r="E86" s="274"/>
      <c r="F86" s="274"/>
      <c r="G86" s="274"/>
      <c r="H86" s="274"/>
      <c r="I86" s="274"/>
      <c r="J86" s="97">
        <v>100000</v>
      </c>
      <c r="K86" s="39" t="s">
        <v>44</v>
      </c>
      <c r="L86" s="38"/>
    </row>
    <row r="87" spans="2:12" ht="23.25">
      <c r="B87" s="271" t="s">
        <v>281</v>
      </c>
      <c r="C87" s="274"/>
      <c r="D87" s="274"/>
      <c r="E87" s="274"/>
      <c r="F87" s="274"/>
      <c r="G87" s="274"/>
      <c r="H87" s="274"/>
      <c r="I87" s="274"/>
      <c r="J87" s="97">
        <v>10000</v>
      </c>
      <c r="K87" s="39" t="s">
        <v>44</v>
      </c>
      <c r="L87" s="38"/>
    </row>
    <row r="88" spans="2:12" ht="23.25">
      <c r="B88" s="271" t="s">
        <v>282</v>
      </c>
      <c r="C88" s="274"/>
      <c r="D88" s="274"/>
      <c r="E88" s="274"/>
      <c r="F88" s="274"/>
      <c r="G88" s="274"/>
      <c r="H88" s="274"/>
      <c r="I88" s="274"/>
      <c r="J88" s="97">
        <v>10000</v>
      </c>
      <c r="K88" s="39" t="s">
        <v>44</v>
      </c>
      <c r="L88" s="38"/>
    </row>
    <row r="89" spans="2:12" ht="23.25">
      <c r="B89" s="271" t="s">
        <v>283</v>
      </c>
      <c r="C89" s="274"/>
      <c r="D89" s="274"/>
      <c r="E89" s="274"/>
      <c r="F89" s="274"/>
      <c r="G89" s="274"/>
      <c r="H89" s="274"/>
      <c r="I89" s="274"/>
      <c r="J89" s="97">
        <f>20000-10000</f>
        <v>10000</v>
      </c>
      <c r="K89" s="39" t="s">
        <v>44</v>
      </c>
      <c r="L89" s="38"/>
    </row>
    <row r="90" spans="2:12" ht="23.25">
      <c r="B90" s="271" t="s">
        <v>284</v>
      </c>
      <c r="C90" s="274"/>
      <c r="D90" s="274"/>
      <c r="E90" s="274"/>
      <c r="F90" s="274"/>
      <c r="G90" s="274"/>
      <c r="H90" s="274"/>
      <c r="I90" s="274"/>
      <c r="J90" s="97">
        <v>10000</v>
      </c>
      <c r="K90" s="39" t="s">
        <v>44</v>
      </c>
      <c r="L90" s="38"/>
    </row>
    <row r="91" spans="2:12" ht="23.25">
      <c r="B91" s="271" t="s">
        <v>285</v>
      </c>
      <c r="C91" s="274"/>
      <c r="D91" s="274"/>
      <c r="E91" s="274"/>
      <c r="F91" s="274"/>
      <c r="G91" s="274"/>
      <c r="H91" s="274"/>
      <c r="I91" s="274"/>
      <c r="J91" s="97">
        <v>10000</v>
      </c>
      <c r="K91" s="39" t="s">
        <v>44</v>
      </c>
      <c r="L91" s="38"/>
    </row>
    <row r="92" spans="2:12" ht="23.25">
      <c r="B92" s="278" t="s">
        <v>286</v>
      </c>
      <c r="C92" s="352"/>
      <c r="D92" s="352"/>
      <c r="E92" s="352"/>
      <c r="F92" s="352"/>
      <c r="G92" s="352"/>
      <c r="H92" s="352"/>
      <c r="I92" s="352"/>
      <c r="J92" s="97">
        <v>20000</v>
      </c>
      <c r="K92" s="39" t="s">
        <v>44</v>
      </c>
      <c r="L92" s="38"/>
    </row>
    <row r="93" spans="1:12" ht="23.25">
      <c r="A93" s="44"/>
      <c r="B93" s="45"/>
      <c r="C93" s="254" t="s">
        <v>145</v>
      </c>
      <c r="D93" s="28"/>
      <c r="E93" s="28"/>
      <c r="F93" s="28"/>
      <c r="G93" s="210"/>
      <c r="H93" s="257">
        <f>J97+J98+J99+J100+J101+J95</f>
        <v>155000</v>
      </c>
      <c r="I93" s="355" t="s">
        <v>866</v>
      </c>
      <c r="J93" s="355"/>
      <c r="K93" s="355"/>
      <c r="L93" s="45"/>
    </row>
    <row r="94" spans="1:12" ht="23.25">
      <c r="A94" s="44"/>
      <c r="B94" s="45"/>
      <c r="C94" s="254" t="s">
        <v>146</v>
      </c>
      <c r="D94" s="33"/>
      <c r="E94" s="33"/>
      <c r="F94" s="33"/>
      <c r="G94" s="34"/>
      <c r="H94" s="106"/>
      <c r="I94" s="26"/>
      <c r="J94" s="26"/>
      <c r="K94" s="26"/>
      <c r="L94" s="45"/>
    </row>
    <row r="95" spans="1:12" ht="23.25">
      <c r="A95" s="44"/>
      <c r="B95" s="271" t="s">
        <v>148</v>
      </c>
      <c r="C95" s="274"/>
      <c r="D95" s="274"/>
      <c r="E95" s="274"/>
      <c r="F95" s="274"/>
      <c r="G95" s="274"/>
      <c r="H95" s="274"/>
      <c r="I95" s="274"/>
      <c r="J95" s="39">
        <v>20000</v>
      </c>
      <c r="K95" s="38" t="s">
        <v>44</v>
      </c>
      <c r="L95" s="45"/>
    </row>
    <row r="96" spans="1:12" ht="23.25">
      <c r="A96" s="44"/>
      <c r="B96" s="45"/>
      <c r="C96" s="36" t="s">
        <v>149</v>
      </c>
      <c r="D96" s="33"/>
      <c r="E96" s="33"/>
      <c r="F96" s="33"/>
      <c r="G96" s="34"/>
      <c r="H96" s="106"/>
      <c r="I96" s="26"/>
      <c r="J96" s="26"/>
      <c r="K96" s="26"/>
      <c r="L96" s="45"/>
    </row>
    <row r="97" spans="1:12" ht="23.25">
      <c r="A97" s="44"/>
      <c r="B97" s="276" t="s">
        <v>147</v>
      </c>
      <c r="C97" s="277"/>
      <c r="D97" s="277"/>
      <c r="E97" s="277"/>
      <c r="F97" s="277"/>
      <c r="G97" s="277"/>
      <c r="H97" s="277"/>
      <c r="I97" s="277"/>
      <c r="J97" s="39">
        <v>20000</v>
      </c>
      <c r="K97" s="38" t="s">
        <v>44</v>
      </c>
      <c r="L97" s="29" t="s">
        <v>44</v>
      </c>
    </row>
    <row r="98" spans="1:12" ht="23.25">
      <c r="A98" s="44"/>
      <c r="B98" s="271" t="s">
        <v>150</v>
      </c>
      <c r="C98" s="274"/>
      <c r="D98" s="274"/>
      <c r="E98" s="274"/>
      <c r="F98" s="274"/>
      <c r="G98" s="274"/>
      <c r="H98" s="274"/>
      <c r="I98" s="274"/>
      <c r="J98" s="39">
        <f>40000-25000</f>
        <v>15000</v>
      </c>
      <c r="K98" s="38" t="s">
        <v>44</v>
      </c>
      <c r="L98" s="29" t="s">
        <v>44</v>
      </c>
    </row>
    <row r="99" spans="1:12" ht="23.25">
      <c r="A99" s="44"/>
      <c r="B99" s="271" t="s">
        <v>151</v>
      </c>
      <c r="C99" s="274"/>
      <c r="D99" s="274"/>
      <c r="E99" s="274"/>
      <c r="F99" s="274"/>
      <c r="G99" s="274"/>
      <c r="H99" s="274"/>
      <c r="I99" s="274"/>
      <c r="J99" s="39">
        <v>30000</v>
      </c>
      <c r="K99" s="38" t="s">
        <v>44</v>
      </c>
      <c r="L99" s="29" t="s">
        <v>44</v>
      </c>
    </row>
    <row r="100" spans="1:12" ht="23.25">
      <c r="A100" s="44"/>
      <c r="B100" s="271" t="s">
        <v>152</v>
      </c>
      <c r="C100" s="274"/>
      <c r="D100" s="274"/>
      <c r="E100" s="274"/>
      <c r="F100" s="274"/>
      <c r="G100" s="274"/>
      <c r="H100" s="274"/>
      <c r="I100" s="274"/>
      <c r="J100" s="39">
        <f>30000-10000</f>
        <v>20000</v>
      </c>
      <c r="K100" s="38" t="s">
        <v>44</v>
      </c>
      <c r="L100" s="38"/>
    </row>
    <row r="101" spans="1:12" ht="23.25">
      <c r="A101" s="44"/>
      <c r="B101" s="271" t="s">
        <v>153</v>
      </c>
      <c r="C101" s="274"/>
      <c r="D101" s="274"/>
      <c r="E101" s="274"/>
      <c r="F101" s="274"/>
      <c r="G101" s="274"/>
      <c r="H101" s="274"/>
      <c r="I101" s="274"/>
      <c r="J101" s="39">
        <v>50000</v>
      </c>
      <c r="K101" s="38" t="s">
        <v>44</v>
      </c>
      <c r="L101" s="45"/>
    </row>
    <row r="102" spans="1:13" ht="23.25">
      <c r="A102" s="44"/>
      <c r="B102" s="45"/>
      <c r="C102" s="206" t="s">
        <v>429</v>
      </c>
      <c r="D102" s="206"/>
      <c r="E102" s="206"/>
      <c r="F102" s="206"/>
      <c r="G102" s="206"/>
      <c r="H102" s="206"/>
      <c r="I102" s="206"/>
      <c r="J102" s="206"/>
      <c r="K102" s="206"/>
      <c r="L102" s="45"/>
      <c r="M102" s="29" t="s">
        <v>44</v>
      </c>
    </row>
    <row r="103" spans="1:12" ht="23.25">
      <c r="A103" s="275" t="s">
        <v>45</v>
      </c>
      <c r="B103" s="275"/>
      <c r="C103" s="231">
        <f>F109</f>
        <v>300000</v>
      </c>
      <c r="D103" s="30" t="s">
        <v>44</v>
      </c>
      <c r="E103" s="221"/>
      <c r="F103" s="221"/>
      <c r="G103" s="221"/>
      <c r="H103" s="221"/>
      <c r="I103" s="221"/>
      <c r="J103" s="221"/>
      <c r="K103" s="221"/>
      <c r="L103" s="45"/>
    </row>
    <row r="104" spans="1:12" ht="23.25">
      <c r="A104" s="273" t="s">
        <v>1204</v>
      </c>
      <c r="B104" s="273"/>
      <c r="C104" s="273"/>
      <c r="D104" s="273"/>
      <c r="E104" s="273"/>
      <c r="F104" s="273"/>
      <c r="G104" s="273"/>
      <c r="H104" s="273"/>
      <c r="I104" s="273"/>
      <c r="J104" s="273"/>
      <c r="K104" s="273"/>
      <c r="L104" s="273"/>
    </row>
    <row r="105" spans="1:12" ht="23.25">
      <c r="A105" s="45"/>
      <c r="B105" s="45"/>
      <c r="C105" s="231"/>
      <c r="D105" s="30"/>
      <c r="E105" s="221"/>
      <c r="F105" s="221"/>
      <c r="G105" s="221"/>
      <c r="H105" s="221"/>
      <c r="I105" s="221"/>
      <c r="J105" s="221"/>
      <c r="K105" s="221"/>
      <c r="L105" s="45"/>
    </row>
    <row r="106" spans="1:13" ht="23.25">
      <c r="A106" s="354"/>
      <c r="B106" s="268"/>
      <c r="C106" s="47" t="s">
        <v>961</v>
      </c>
      <c r="D106" s="26" t="s">
        <v>645</v>
      </c>
      <c r="E106" s="26"/>
      <c r="F106" s="26"/>
      <c r="G106" s="26"/>
      <c r="H106" s="26"/>
      <c r="I106" s="26"/>
      <c r="J106" s="26"/>
      <c r="K106" s="26"/>
      <c r="L106" s="26"/>
      <c r="M106" s="26"/>
    </row>
    <row r="107" spans="1:13" ht="23.25">
      <c r="A107" s="272" t="s">
        <v>233</v>
      </c>
      <c r="B107" s="272"/>
      <c r="C107" s="272"/>
      <c r="D107" s="272"/>
      <c r="E107" s="272"/>
      <c r="F107" s="272"/>
      <c r="G107" s="272"/>
      <c r="H107" s="272"/>
      <c r="I107" s="272"/>
      <c r="J107" s="272"/>
      <c r="K107" s="272"/>
      <c r="L107" s="272"/>
      <c r="M107" s="272"/>
    </row>
    <row r="108" spans="1:13" ht="23.25">
      <c r="A108" s="272" t="s">
        <v>646</v>
      </c>
      <c r="B108" s="272"/>
      <c r="C108" s="272"/>
      <c r="D108" s="272"/>
      <c r="E108" s="272"/>
      <c r="F108" s="272"/>
      <c r="G108" s="272"/>
      <c r="H108" s="272"/>
      <c r="I108" s="272"/>
      <c r="J108" s="272"/>
      <c r="K108" s="272"/>
      <c r="L108" s="272"/>
      <c r="M108" s="272"/>
    </row>
    <row r="109" spans="1:17" ht="23.25">
      <c r="A109" s="25" t="s">
        <v>32</v>
      </c>
      <c r="B109" s="25"/>
      <c r="C109" s="25"/>
      <c r="E109" s="29" t="s">
        <v>45</v>
      </c>
      <c r="F109" s="30">
        <v>300000</v>
      </c>
      <c r="G109" s="26" t="s">
        <v>1068</v>
      </c>
      <c r="H109" s="26"/>
      <c r="I109" s="26"/>
      <c r="J109" s="26"/>
      <c r="K109" s="26"/>
      <c r="L109" s="26"/>
      <c r="M109" s="26"/>
      <c r="N109" s="26"/>
      <c r="O109" s="26"/>
      <c r="P109" s="26"/>
      <c r="Q109" s="26"/>
    </row>
    <row r="110" spans="3:17" ht="23.25">
      <c r="C110" s="268" t="s">
        <v>493</v>
      </c>
      <c r="D110" s="268"/>
      <c r="E110" s="268"/>
      <c r="F110" s="268"/>
      <c r="G110" s="27" t="s">
        <v>1188</v>
      </c>
      <c r="H110" s="34">
        <v>248300</v>
      </c>
      <c r="I110" s="26" t="s">
        <v>867</v>
      </c>
      <c r="J110" s="26"/>
      <c r="K110" s="26"/>
      <c r="L110" s="26"/>
      <c r="M110" s="26"/>
      <c r="N110" s="26"/>
      <c r="O110" s="26"/>
      <c r="P110" s="26"/>
      <c r="Q110" s="26"/>
    </row>
    <row r="111" spans="1:17" ht="23.25">
      <c r="A111" s="268" t="s">
        <v>644</v>
      </c>
      <c r="B111" s="268"/>
      <c r="C111" s="268"/>
      <c r="D111" s="268"/>
      <c r="E111" s="268"/>
      <c r="F111" s="268"/>
      <c r="G111" s="268"/>
      <c r="H111" s="268"/>
      <c r="I111" s="268"/>
      <c r="J111" s="268"/>
      <c r="K111" s="268"/>
      <c r="L111" s="26"/>
      <c r="M111" s="26"/>
      <c r="N111" s="26"/>
      <c r="O111" s="26"/>
      <c r="P111" s="26"/>
      <c r="Q111" s="26"/>
    </row>
    <row r="112" spans="1:17" ht="23.25">
      <c r="A112" s="268" t="s">
        <v>821</v>
      </c>
      <c r="B112" s="268"/>
      <c r="C112" s="268"/>
      <c r="D112" s="268"/>
      <c r="E112" s="268"/>
      <c r="F112" s="268"/>
      <c r="G112" s="268"/>
      <c r="H112" s="268"/>
      <c r="I112" s="268"/>
      <c r="J112" s="268"/>
      <c r="K112" s="268"/>
      <c r="L112" s="26"/>
      <c r="M112" s="26"/>
      <c r="N112" s="26"/>
      <c r="O112" s="26"/>
      <c r="P112" s="26"/>
      <c r="Q112" s="26"/>
    </row>
    <row r="113" spans="3:11" ht="23.25">
      <c r="C113" s="268" t="s">
        <v>494</v>
      </c>
      <c r="D113" s="268"/>
      <c r="E113" s="268"/>
      <c r="F113" s="268"/>
      <c r="G113" s="27" t="s">
        <v>45</v>
      </c>
      <c r="H113" s="34">
        <v>20000</v>
      </c>
      <c r="I113" s="271" t="s">
        <v>234</v>
      </c>
      <c r="J113" s="271"/>
      <c r="K113" s="271"/>
    </row>
    <row r="114" spans="1:11" ht="23.25">
      <c r="A114" s="268" t="s">
        <v>647</v>
      </c>
      <c r="B114" s="268"/>
      <c r="C114" s="268"/>
      <c r="D114" s="268"/>
      <c r="E114" s="268"/>
      <c r="F114" s="268"/>
      <c r="G114" s="268"/>
      <c r="H114" s="268"/>
      <c r="I114" s="268"/>
      <c r="J114" s="268"/>
      <c r="K114" s="268"/>
    </row>
    <row r="115" spans="3:11" ht="23.25">
      <c r="C115" s="268" t="s">
        <v>495</v>
      </c>
      <c r="D115" s="268"/>
      <c r="E115" s="268"/>
      <c r="F115" s="268"/>
      <c r="G115" s="27" t="s">
        <v>45</v>
      </c>
      <c r="H115" s="30">
        <v>10000</v>
      </c>
      <c r="I115" s="271" t="s">
        <v>868</v>
      </c>
      <c r="J115" s="271"/>
      <c r="K115" s="271"/>
    </row>
    <row r="116" spans="1:11" ht="23.25">
      <c r="A116" s="268" t="s">
        <v>648</v>
      </c>
      <c r="B116" s="268"/>
      <c r="C116" s="268"/>
      <c r="D116" s="268"/>
      <c r="E116" s="268"/>
      <c r="F116" s="268"/>
      <c r="G116" s="268"/>
      <c r="H116" s="268"/>
      <c r="I116" s="268"/>
      <c r="J116" s="268"/>
      <c r="K116" s="268"/>
    </row>
    <row r="117" spans="1:11" ht="23.25">
      <c r="A117" s="268" t="s">
        <v>822</v>
      </c>
      <c r="B117" s="353"/>
      <c r="C117" s="353"/>
      <c r="D117" s="353"/>
      <c r="E117" s="353"/>
      <c r="F117" s="353"/>
      <c r="G117" s="353"/>
      <c r="H117" s="353"/>
      <c r="I117" s="353"/>
      <c r="J117" s="353"/>
      <c r="K117" s="353"/>
    </row>
    <row r="118" spans="3:13" ht="23.25">
      <c r="C118" s="268" t="s">
        <v>496</v>
      </c>
      <c r="D118" s="268"/>
      <c r="E118" s="268"/>
      <c r="F118" s="268"/>
      <c r="G118" s="27" t="s">
        <v>45</v>
      </c>
      <c r="H118" s="34">
        <v>60000</v>
      </c>
      <c r="I118" s="272" t="s">
        <v>869</v>
      </c>
      <c r="J118" s="272"/>
      <c r="K118" s="272"/>
      <c r="L118" s="272"/>
      <c r="M118" s="272"/>
    </row>
    <row r="119" spans="1:13" ht="23.25">
      <c r="A119" s="272" t="s">
        <v>26</v>
      </c>
      <c r="B119" s="272"/>
      <c r="C119" s="272"/>
      <c r="D119" s="272"/>
      <c r="E119" s="272"/>
      <c r="F119" s="272"/>
      <c r="G119" s="272"/>
      <c r="H119" s="272"/>
      <c r="I119" s="272"/>
      <c r="J119" s="272"/>
      <c r="K119" s="272"/>
      <c r="L119" s="272"/>
      <c r="M119" s="272"/>
    </row>
    <row r="120" spans="1:13" ht="23.25">
      <c r="A120" s="35" t="s">
        <v>25</v>
      </c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</row>
    <row r="121" spans="3:11" ht="23.25">
      <c r="C121" s="268" t="s">
        <v>738</v>
      </c>
      <c r="D121" s="268"/>
      <c r="E121" s="268"/>
      <c r="F121" s="268"/>
      <c r="G121" s="27" t="s">
        <v>45</v>
      </c>
      <c r="H121" s="34">
        <v>30000</v>
      </c>
      <c r="I121" s="271" t="s">
        <v>870</v>
      </c>
      <c r="J121" s="271"/>
      <c r="K121" s="271"/>
    </row>
    <row r="122" spans="1:13" ht="23.25">
      <c r="A122" s="272" t="s">
        <v>650</v>
      </c>
      <c r="B122" s="272"/>
      <c r="C122" s="272"/>
      <c r="D122" s="272"/>
      <c r="E122" s="272"/>
      <c r="F122" s="272"/>
      <c r="G122" s="272"/>
      <c r="H122" s="272"/>
      <c r="I122" s="272"/>
      <c r="J122" s="272"/>
      <c r="K122" s="272"/>
      <c r="L122" s="272"/>
      <c r="M122" s="272"/>
    </row>
    <row r="123" spans="3:11" ht="23.25">
      <c r="C123" s="268" t="s">
        <v>739</v>
      </c>
      <c r="D123" s="268"/>
      <c r="E123" s="268"/>
      <c r="F123" s="268"/>
      <c r="G123" s="27" t="s">
        <v>45</v>
      </c>
      <c r="H123" s="34">
        <v>300000</v>
      </c>
      <c r="I123" s="271" t="s">
        <v>871</v>
      </c>
      <c r="J123" s="271"/>
      <c r="K123" s="271"/>
    </row>
    <row r="124" spans="1:13" ht="23.25">
      <c r="A124" s="272" t="s">
        <v>649</v>
      </c>
      <c r="B124" s="272"/>
      <c r="C124" s="272"/>
      <c r="D124" s="272"/>
      <c r="E124" s="272"/>
      <c r="F124" s="272"/>
      <c r="G124" s="272"/>
      <c r="H124" s="272"/>
      <c r="I124" s="272"/>
      <c r="J124" s="272"/>
      <c r="K124" s="272"/>
      <c r="L124" s="272"/>
      <c r="M124" s="272"/>
    </row>
    <row r="125" spans="3:11" ht="23.25">
      <c r="C125" s="268" t="s">
        <v>740</v>
      </c>
      <c r="D125" s="268"/>
      <c r="E125" s="268"/>
      <c r="F125" s="268"/>
      <c r="G125" s="27" t="s">
        <v>45</v>
      </c>
      <c r="H125" s="34">
        <v>25000</v>
      </c>
      <c r="I125" s="271" t="s">
        <v>19</v>
      </c>
      <c r="J125" s="271"/>
      <c r="K125" s="271"/>
    </row>
    <row r="126" spans="1:11" ht="23.25">
      <c r="A126" s="268" t="s">
        <v>236</v>
      </c>
      <c r="B126" s="268"/>
      <c r="C126" s="268"/>
      <c r="D126" s="268"/>
      <c r="E126" s="268"/>
      <c r="F126" s="268"/>
      <c r="G126" s="268"/>
      <c r="H126" s="268"/>
      <c r="I126" s="268"/>
      <c r="J126" s="268"/>
      <c r="K126" s="268"/>
    </row>
    <row r="127" ht="23.25">
      <c r="A127" s="35" t="s">
        <v>235</v>
      </c>
    </row>
    <row r="128" spans="3:11" ht="23.25">
      <c r="C128" s="268" t="s">
        <v>741</v>
      </c>
      <c r="D128" s="268"/>
      <c r="E128" s="268"/>
      <c r="F128" s="268"/>
      <c r="G128" s="27" t="s">
        <v>45</v>
      </c>
      <c r="H128" s="34">
        <v>50000</v>
      </c>
      <c r="I128" s="271" t="s">
        <v>686</v>
      </c>
      <c r="J128" s="271"/>
      <c r="K128" s="271"/>
    </row>
    <row r="129" spans="1:11" ht="23.25">
      <c r="A129" s="268" t="s">
        <v>823</v>
      </c>
      <c r="B129" s="268"/>
      <c r="C129" s="268"/>
      <c r="D129" s="268"/>
      <c r="E129" s="268"/>
      <c r="F129" s="268"/>
      <c r="G129" s="268"/>
      <c r="H129" s="268"/>
      <c r="I129" s="268"/>
      <c r="J129" s="268"/>
      <c r="K129" s="268"/>
    </row>
    <row r="130" spans="3:11" ht="23.25">
      <c r="C130" s="268" t="s">
        <v>1273</v>
      </c>
      <c r="D130" s="268"/>
      <c r="E130" s="268"/>
      <c r="F130" s="268"/>
      <c r="G130" s="27" t="s">
        <v>45</v>
      </c>
      <c r="H130" s="34">
        <f>50000-20000</f>
        <v>30000</v>
      </c>
      <c r="I130" s="271" t="s">
        <v>1274</v>
      </c>
      <c r="J130" s="271"/>
      <c r="K130" s="271"/>
    </row>
    <row r="131" ht="23.25">
      <c r="A131" s="29" t="s">
        <v>1276</v>
      </c>
    </row>
    <row r="132" ht="23.25">
      <c r="A132" s="28" t="s">
        <v>1275</v>
      </c>
    </row>
    <row r="133" spans="3:11" ht="23.25">
      <c r="C133" s="268" t="s">
        <v>132</v>
      </c>
      <c r="D133" s="268"/>
      <c r="E133" s="268"/>
      <c r="F133" s="268"/>
      <c r="G133" s="26" t="s">
        <v>49</v>
      </c>
      <c r="H133" s="34">
        <v>100000</v>
      </c>
      <c r="I133" s="271" t="s">
        <v>498</v>
      </c>
      <c r="J133" s="271"/>
      <c r="K133" s="271"/>
    </row>
    <row r="134" spans="1:11" ht="23.25">
      <c r="A134" s="268" t="s">
        <v>1277</v>
      </c>
      <c r="B134" s="268"/>
      <c r="C134" s="268"/>
      <c r="D134" s="268"/>
      <c r="E134" s="268"/>
      <c r="F134" s="268"/>
      <c r="G134" s="268"/>
      <c r="H134" s="268"/>
      <c r="I134" s="268"/>
      <c r="J134" s="268"/>
      <c r="K134" s="268"/>
    </row>
    <row r="135" spans="2:11" ht="23.25">
      <c r="B135" s="268" t="s">
        <v>824</v>
      </c>
      <c r="C135" s="268"/>
      <c r="D135" s="268"/>
      <c r="E135" s="268"/>
      <c r="F135" s="268"/>
      <c r="G135" s="26" t="s">
        <v>49</v>
      </c>
      <c r="H135" s="210">
        <f>H136+H141+C144+H146</f>
        <v>445000</v>
      </c>
      <c r="I135" s="27" t="s">
        <v>53</v>
      </c>
      <c r="J135" s="268" t="s">
        <v>714</v>
      </c>
      <c r="K135" s="268"/>
    </row>
    <row r="136" spans="3:11" ht="23.25">
      <c r="C136" s="268" t="s">
        <v>753</v>
      </c>
      <c r="D136" s="268"/>
      <c r="E136" s="268"/>
      <c r="F136" s="268"/>
      <c r="G136" s="26" t="s">
        <v>49</v>
      </c>
      <c r="H136" s="34">
        <v>300000</v>
      </c>
      <c r="I136" s="271" t="s">
        <v>1087</v>
      </c>
      <c r="J136" s="271"/>
      <c r="K136" s="271"/>
    </row>
    <row r="137" spans="1:11" ht="23.25">
      <c r="A137" s="268" t="s">
        <v>651</v>
      </c>
      <c r="B137" s="268"/>
      <c r="C137" s="268"/>
      <c r="D137" s="268"/>
      <c r="E137" s="268"/>
      <c r="F137" s="268"/>
      <c r="G137" s="268"/>
      <c r="H137" s="268"/>
      <c r="I137" s="268"/>
      <c r="J137" s="268"/>
      <c r="K137" s="268"/>
    </row>
    <row r="138" spans="1:11" ht="23.25">
      <c r="A138" s="353" t="s">
        <v>1268</v>
      </c>
      <c r="B138" s="353"/>
      <c r="C138" s="353"/>
      <c r="D138" s="353"/>
      <c r="E138" s="353"/>
      <c r="F138" s="353"/>
      <c r="G138" s="353"/>
      <c r="H138" s="353"/>
      <c r="I138" s="353"/>
      <c r="J138" s="353"/>
      <c r="K138" s="353"/>
    </row>
    <row r="139" spans="1:12" ht="23.25">
      <c r="A139" s="273" t="s">
        <v>1211</v>
      </c>
      <c r="B139" s="273"/>
      <c r="C139" s="273"/>
      <c r="D139" s="273"/>
      <c r="E139" s="273"/>
      <c r="F139" s="273"/>
      <c r="G139" s="273"/>
      <c r="H139" s="273"/>
      <c r="I139" s="273"/>
      <c r="J139" s="273"/>
      <c r="K139" s="273"/>
      <c r="L139" s="273"/>
    </row>
    <row r="140" spans="1:11" ht="23.25">
      <c r="A140" s="33"/>
      <c r="B140" s="33"/>
      <c r="C140" s="33"/>
      <c r="D140" s="33"/>
      <c r="E140" s="33"/>
      <c r="F140" s="33"/>
      <c r="G140" s="33"/>
      <c r="H140" s="33"/>
      <c r="I140" s="33"/>
      <c r="J140" s="33"/>
      <c r="K140" s="33"/>
    </row>
    <row r="141" spans="3:11" ht="23.25">
      <c r="C141" s="268" t="s">
        <v>1088</v>
      </c>
      <c r="D141" s="268"/>
      <c r="E141" s="268"/>
      <c r="F141" s="268"/>
      <c r="G141" s="26" t="s">
        <v>49</v>
      </c>
      <c r="H141" s="34">
        <v>90000</v>
      </c>
      <c r="I141" s="271" t="s">
        <v>962</v>
      </c>
      <c r="J141" s="271"/>
      <c r="K141" s="271"/>
    </row>
    <row r="142" spans="1:11" ht="23.25">
      <c r="A142" s="268" t="s">
        <v>1269</v>
      </c>
      <c r="B142" s="268"/>
      <c r="C142" s="268"/>
      <c r="D142" s="268"/>
      <c r="E142" s="268"/>
      <c r="F142" s="268"/>
      <c r="G142" s="268"/>
      <c r="H142" s="268"/>
      <c r="I142" s="268"/>
      <c r="J142" s="268"/>
      <c r="K142" s="268"/>
    </row>
    <row r="143" spans="3:11" ht="23.25">
      <c r="C143" s="268" t="s">
        <v>963</v>
      </c>
      <c r="D143" s="268"/>
      <c r="E143" s="268"/>
      <c r="F143" s="268"/>
      <c r="G143" s="268"/>
      <c r="H143" s="268"/>
      <c r="I143" s="268"/>
      <c r="J143" s="268"/>
      <c r="K143" s="268"/>
    </row>
    <row r="144" spans="1:11" ht="23.25">
      <c r="A144" s="354" t="s">
        <v>45</v>
      </c>
      <c r="B144" s="268"/>
      <c r="C144" s="40">
        <v>5000</v>
      </c>
      <c r="D144" s="27" t="s">
        <v>47</v>
      </c>
      <c r="E144" s="268" t="s">
        <v>1230</v>
      </c>
      <c r="F144" s="268"/>
      <c r="G144" s="268"/>
      <c r="H144" s="268"/>
      <c r="I144" s="268"/>
      <c r="J144" s="268"/>
      <c r="K144" s="268"/>
    </row>
    <row r="145" spans="1:11" ht="23.25">
      <c r="A145" s="354" t="s">
        <v>20</v>
      </c>
      <c r="B145" s="354"/>
      <c r="C145" s="354"/>
      <c r="D145" s="354"/>
      <c r="E145" s="354"/>
      <c r="F145" s="354"/>
      <c r="G145" s="354"/>
      <c r="H145" s="354"/>
      <c r="I145" s="354"/>
      <c r="J145" s="354"/>
      <c r="K145" s="354"/>
    </row>
    <row r="146" spans="3:11" ht="23.25">
      <c r="C146" s="268" t="s">
        <v>1048</v>
      </c>
      <c r="D146" s="268"/>
      <c r="E146" s="268"/>
      <c r="F146" s="268"/>
      <c r="G146" s="26" t="s">
        <v>49</v>
      </c>
      <c r="H146" s="34">
        <v>50000</v>
      </c>
      <c r="I146" s="271" t="s">
        <v>1049</v>
      </c>
      <c r="J146" s="271"/>
      <c r="K146" s="271"/>
    </row>
    <row r="147" spans="1:11" ht="23.25">
      <c r="A147" s="268" t="s">
        <v>1270</v>
      </c>
      <c r="B147" s="268"/>
      <c r="C147" s="268"/>
      <c r="D147" s="268"/>
      <c r="E147" s="268"/>
      <c r="F147" s="268"/>
      <c r="G147" s="268"/>
      <c r="H147" s="268"/>
      <c r="I147" s="268"/>
      <c r="J147" s="268"/>
      <c r="K147" s="268"/>
    </row>
    <row r="148" spans="2:11" ht="23.25">
      <c r="B148" s="29" t="s">
        <v>1271</v>
      </c>
      <c r="G148" s="27" t="s">
        <v>625</v>
      </c>
      <c r="H148" s="210">
        <f>I150+I152+I154</f>
        <v>20000</v>
      </c>
      <c r="I148" s="27" t="s">
        <v>44</v>
      </c>
      <c r="J148" s="268" t="s">
        <v>715</v>
      </c>
      <c r="K148" s="268"/>
    </row>
    <row r="149" spans="3:11" ht="23.25">
      <c r="C149" s="268" t="s">
        <v>1184</v>
      </c>
      <c r="D149" s="268"/>
      <c r="E149" s="268"/>
      <c r="F149" s="268"/>
      <c r="G149" s="268"/>
      <c r="H149" s="268"/>
      <c r="I149" s="268"/>
      <c r="J149" s="268"/>
      <c r="K149" s="268"/>
    </row>
    <row r="150" spans="3:10" ht="23.25">
      <c r="C150" s="268" t="s">
        <v>348</v>
      </c>
      <c r="D150" s="268"/>
      <c r="E150" s="268"/>
      <c r="F150" s="268"/>
      <c r="G150" s="268"/>
      <c r="H150" s="268"/>
      <c r="I150" s="41">
        <v>10000</v>
      </c>
      <c r="J150" s="34" t="s">
        <v>499</v>
      </c>
    </row>
    <row r="151" spans="1:11" ht="23.25">
      <c r="A151" s="354" t="s">
        <v>1167</v>
      </c>
      <c r="B151" s="354"/>
      <c r="C151" s="354"/>
      <c r="D151" s="354"/>
      <c r="E151" s="354"/>
      <c r="F151" s="354"/>
      <c r="G151" s="354"/>
      <c r="H151" s="354"/>
      <c r="I151" s="354"/>
      <c r="J151" s="354"/>
      <c r="K151" s="354"/>
    </row>
    <row r="152" spans="3:10" ht="23.25">
      <c r="C152" s="268" t="s">
        <v>349</v>
      </c>
      <c r="D152" s="268"/>
      <c r="E152" s="268"/>
      <c r="F152" s="268"/>
      <c r="G152" s="268"/>
      <c r="H152" s="268"/>
      <c r="I152" s="41">
        <v>5000</v>
      </c>
      <c r="J152" s="34" t="s">
        <v>1231</v>
      </c>
    </row>
    <row r="153" spans="1:11" ht="23.25">
      <c r="A153" s="354" t="s">
        <v>652</v>
      </c>
      <c r="B153" s="354"/>
      <c r="C153" s="354"/>
      <c r="D153" s="354"/>
      <c r="E153" s="354"/>
      <c r="F153" s="354"/>
      <c r="G153" s="354"/>
      <c r="H153" s="354"/>
      <c r="I153" s="354"/>
      <c r="J153" s="354"/>
      <c r="K153" s="354"/>
    </row>
    <row r="154" spans="3:10" ht="23.25">
      <c r="C154" s="268" t="s">
        <v>466</v>
      </c>
      <c r="D154" s="268"/>
      <c r="E154" s="268"/>
      <c r="F154" s="268"/>
      <c r="G154" s="268"/>
      <c r="H154" s="268"/>
      <c r="I154" s="41">
        <v>5000</v>
      </c>
      <c r="J154" s="34" t="s">
        <v>1231</v>
      </c>
    </row>
    <row r="155" spans="1:11" ht="23.25">
      <c r="A155" s="354" t="s">
        <v>467</v>
      </c>
      <c r="B155" s="354"/>
      <c r="C155" s="354"/>
      <c r="D155" s="354"/>
      <c r="E155" s="354"/>
      <c r="F155" s="354"/>
      <c r="G155" s="354"/>
      <c r="H155" s="354"/>
      <c r="I155" s="354"/>
      <c r="J155" s="354"/>
      <c r="K155" s="354"/>
    </row>
    <row r="156" spans="1:11" ht="23.25">
      <c r="A156" s="354" t="s">
        <v>468</v>
      </c>
      <c r="B156" s="354"/>
      <c r="C156" s="354"/>
      <c r="D156" s="354"/>
      <c r="E156" s="354"/>
      <c r="F156" s="354"/>
      <c r="G156" s="354"/>
      <c r="H156" s="354"/>
      <c r="I156" s="354"/>
      <c r="J156" s="354"/>
      <c r="K156" s="354"/>
    </row>
    <row r="157" spans="1:11" ht="23.25">
      <c r="A157" s="268" t="s">
        <v>1272</v>
      </c>
      <c r="B157" s="268"/>
      <c r="C157" s="268"/>
      <c r="D157" s="268"/>
      <c r="G157" s="27" t="s">
        <v>625</v>
      </c>
      <c r="H157" s="211">
        <f>H158</f>
        <v>317200</v>
      </c>
      <c r="I157" s="27" t="s">
        <v>53</v>
      </c>
      <c r="J157" s="272" t="s">
        <v>716</v>
      </c>
      <c r="K157" s="272"/>
    </row>
    <row r="158" spans="2:11" ht="23.25">
      <c r="B158" s="353" t="s">
        <v>808</v>
      </c>
      <c r="C158" s="353"/>
      <c r="D158" s="353"/>
      <c r="E158" s="353"/>
      <c r="F158" s="353"/>
      <c r="G158" s="27" t="s">
        <v>625</v>
      </c>
      <c r="H158" s="211">
        <f>H160+H172+H181+H185+H190</f>
        <v>317200</v>
      </c>
      <c r="I158" s="27" t="s">
        <v>53</v>
      </c>
      <c r="J158" s="272" t="s">
        <v>716</v>
      </c>
      <c r="K158" s="272"/>
    </row>
    <row r="159" spans="3:8" ht="23.25">
      <c r="C159" s="353" t="s">
        <v>35</v>
      </c>
      <c r="D159" s="353"/>
      <c r="H159" s="43"/>
    </row>
    <row r="160" spans="3:11" ht="23.25">
      <c r="C160" s="268" t="s">
        <v>1111</v>
      </c>
      <c r="D160" s="268"/>
      <c r="E160" s="268"/>
      <c r="G160" s="27" t="s">
        <v>45</v>
      </c>
      <c r="H160" s="42">
        <f>H162+H164+H166+H168+H170</f>
        <v>150200</v>
      </c>
      <c r="I160" s="271" t="s">
        <v>809</v>
      </c>
      <c r="J160" s="271"/>
      <c r="K160" s="271"/>
    </row>
    <row r="161" spans="1:8" ht="23.25">
      <c r="A161" s="268" t="s">
        <v>810</v>
      </c>
      <c r="B161" s="268"/>
      <c r="C161" s="268"/>
      <c r="D161" s="268"/>
      <c r="H161" s="43"/>
    </row>
    <row r="162" spans="3:13" ht="23.25">
      <c r="C162" s="268" t="s">
        <v>1112</v>
      </c>
      <c r="D162" s="268"/>
      <c r="E162" s="268"/>
      <c r="F162" s="268"/>
      <c r="G162" s="27" t="s">
        <v>45</v>
      </c>
      <c r="H162" s="34">
        <v>120000</v>
      </c>
      <c r="I162" s="272" t="s">
        <v>1299</v>
      </c>
      <c r="J162" s="272"/>
      <c r="K162" s="272"/>
      <c r="L162" s="272"/>
      <c r="M162" s="272"/>
    </row>
    <row r="163" spans="1:11" ht="23.25">
      <c r="A163" s="268" t="s">
        <v>1300</v>
      </c>
      <c r="B163" s="268"/>
      <c r="C163" s="268"/>
      <c r="D163" s="268"/>
      <c r="E163" s="268"/>
      <c r="F163" s="268"/>
      <c r="G163" s="268"/>
      <c r="H163" s="268"/>
      <c r="I163" s="268"/>
      <c r="J163" s="268"/>
      <c r="K163" s="268"/>
    </row>
    <row r="164" spans="3:13" ht="23.25">
      <c r="C164" s="268" t="s">
        <v>1113</v>
      </c>
      <c r="D164" s="268"/>
      <c r="E164" s="268"/>
      <c r="F164" s="268"/>
      <c r="G164" s="27" t="s">
        <v>45</v>
      </c>
      <c r="H164" s="34">
        <v>6400</v>
      </c>
      <c r="I164" s="272" t="s">
        <v>541</v>
      </c>
      <c r="J164" s="272"/>
      <c r="K164" s="272"/>
      <c r="L164" s="272"/>
      <c r="M164" s="272"/>
    </row>
    <row r="165" spans="1:11" ht="23.25">
      <c r="A165" s="268" t="s">
        <v>542</v>
      </c>
      <c r="B165" s="268"/>
      <c r="C165" s="268"/>
      <c r="D165" s="268"/>
      <c r="E165" s="268"/>
      <c r="F165" s="268"/>
      <c r="G165" s="268"/>
      <c r="H165" s="268"/>
      <c r="I165" s="268"/>
      <c r="J165" s="268"/>
      <c r="K165" s="268"/>
    </row>
    <row r="166" spans="3:13" ht="23.25">
      <c r="C166" s="268" t="s">
        <v>1114</v>
      </c>
      <c r="D166" s="268"/>
      <c r="E166" s="268"/>
      <c r="F166" s="268"/>
      <c r="G166" s="27" t="s">
        <v>45</v>
      </c>
      <c r="H166" s="34">
        <v>9900</v>
      </c>
      <c r="I166" s="272" t="s">
        <v>543</v>
      </c>
      <c r="J166" s="272"/>
      <c r="K166" s="272"/>
      <c r="L166" s="272"/>
      <c r="M166" s="272"/>
    </row>
    <row r="167" spans="1:11" ht="23.25">
      <c r="A167" s="268" t="s">
        <v>544</v>
      </c>
      <c r="B167" s="268"/>
      <c r="C167" s="268"/>
      <c r="D167" s="268"/>
      <c r="E167" s="268"/>
      <c r="F167" s="268"/>
      <c r="G167" s="268"/>
      <c r="H167" s="268"/>
      <c r="I167" s="268"/>
      <c r="J167" s="268"/>
      <c r="K167" s="268"/>
    </row>
    <row r="168" spans="3:13" ht="23.25">
      <c r="C168" s="268" t="s">
        <v>1115</v>
      </c>
      <c r="D168" s="268"/>
      <c r="E168" s="268"/>
      <c r="F168" s="268"/>
      <c r="G168" s="27" t="s">
        <v>45</v>
      </c>
      <c r="H168" s="34">
        <v>9900</v>
      </c>
      <c r="I168" s="272" t="s">
        <v>543</v>
      </c>
      <c r="J168" s="272"/>
      <c r="K168" s="272"/>
      <c r="L168" s="272"/>
      <c r="M168" s="272"/>
    </row>
    <row r="169" spans="1:11" ht="22.5" customHeight="1">
      <c r="A169" s="268" t="s">
        <v>545</v>
      </c>
      <c r="B169" s="268"/>
      <c r="C169" s="268"/>
      <c r="D169" s="268"/>
      <c r="E169" s="268"/>
      <c r="F169" s="268"/>
      <c r="G169" s="268"/>
      <c r="H169" s="268"/>
      <c r="I169" s="268"/>
      <c r="J169" s="268"/>
      <c r="K169" s="268"/>
    </row>
    <row r="170" spans="3:13" ht="22.5" customHeight="1">
      <c r="C170" s="365" t="s">
        <v>1116</v>
      </c>
      <c r="D170" s="365"/>
      <c r="E170" s="365"/>
      <c r="F170" s="365"/>
      <c r="G170" s="27" t="s">
        <v>45</v>
      </c>
      <c r="H170" s="34">
        <v>4000</v>
      </c>
      <c r="I170" s="272" t="s">
        <v>546</v>
      </c>
      <c r="J170" s="272"/>
      <c r="K170" s="272"/>
      <c r="L170" s="272"/>
      <c r="M170" s="272"/>
    </row>
    <row r="171" spans="1:11" ht="22.5" customHeight="1">
      <c r="A171" s="268" t="s">
        <v>547</v>
      </c>
      <c r="B171" s="268"/>
      <c r="C171" s="268"/>
      <c r="D171" s="268"/>
      <c r="E171" s="268"/>
      <c r="F171" s="268"/>
      <c r="G171" s="268"/>
      <c r="H171" s="268"/>
      <c r="I171" s="268"/>
      <c r="J171" s="268"/>
      <c r="K171" s="268"/>
    </row>
    <row r="172" spans="3:11" ht="22.5" customHeight="1">
      <c r="C172" s="26" t="s">
        <v>1117</v>
      </c>
      <c r="D172" s="26"/>
      <c r="E172" s="26"/>
      <c r="F172" s="26"/>
      <c r="G172" s="27" t="s">
        <v>45</v>
      </c>
      <c r="H172" s="42">
        <f>I174+I176</f>
        <v>115000</v>
      </c>
      <c r="I172" s="271" t="s">
        <v>809</v>
      </c>
      <c r="J172" s="271"/>
      <c r="K172" s="271"/>
    </row>
    <row r="173" spans="1:8" ht="22.5" customHeight="1">
      <c r="A173" s="268" t="s">
        <v>810</v>
      </c>
      <c r="B173" s="268"/>
      <c r="C173" s="268"/>
      <c r="D173" s="268"/>
      <c r="H173" s="43"/>
    </row>
    <row r="174" spans="3:11" ht="22.5" customHeight="1">
      <c r="C174" s="232" t="s">
        <v>350</v>
      </c>
      <c r="D174" s="232"/>
      <c r="E174" s="232"/>
      <c r="F174" s="232"/>
      <c r="G174" s="27"/>
      <c r="H174" s="34"/>
      <c r="I174" s="34">
        <v>35000</v>
      </c>
      <c r="J174" s="26" t="s">
        <v>351</v>
      </c>
      <c r="K174" s="26"/>
    </row>
    <row r="175" spans="1:11" ht="22.5" customHeight="1">
      <c r="A175" s="268" t="s">
        <v>352</v>
      </c>
      <c r="B175" s="268"/>
      <c r="C175" s="268"/>
      <c r="D175" s="268"/>
      <c r="E175" s="268"/>
      <c r="F175" s="268"/>
      <c r="G175" s="268"/>
      <c r="H175" s="268"/>
      <c r="I175" s="268"/>
      <c r="J175" s="268"/>
      <c r="K175" s="268"/>
    </row>
    <row r="176" spans="3:11" ht="22.5" customHeight="1">
      <c r="C176" s="26" t="s">
        <v>154</v>
      </c>
      <c r="D176" s="232"/>
      <c r="E176" s="232"/>
      <c r="F176" s="232"/>
      <c r="G176" s="27"/>
      <c r="H176" s="27" t="s">
        <v>45</v>
      </c>
      <c r="I176" s="34">
        <v>80000</v>
      </c>
      <c r="J176" s="26" t="s">
        <v>1130</v>
      </c>
      <c r="K176" s="26"/>
    </row>
    <row r="177" ht="22.5" customHeight="1">
      <c r="A177" s="29" t="s">
        <v>1132</v>
      </c>
    </row>
    <row r="178" spans="1:12" ht="22.5" customHeight="1">
      <c r="A178" s="273" t="s">
        <v>744</v>
      </c>
      <c r="B178" s="273"/>
      <c r="C178" s="273"/>
      <c r="D178" s="273"/>
      <c r="E178" s="273"/>
      <c r="F178" s="273"/>
      <c r="G178" s="273"/>
      <c r="H178" s="273"/>
      <c r="I178" s="273"/>
      <c r="J178" s="273"/>
      <c r="K178" s="273"/>
      <c r="L178" s="273"/>
    </row>
    <row r="179" ht="22.5" customHeight="1"/>
    <row r="180" spans="1:13" ht="22.5" customHeight="1">
      <c r="A180" s="28" t="s">
        <v>1131</v>
      </c>
      <c r="C180" s="232"/>
      <c r="D180" s="232"/>
      <c r="E180" s="232"/>
      <c r="F180" s="232"/>
      <c r="G180" s="27"/>
      <c r="H180" s="34"/>
      <c r="I180" s="272"/>
      <c r="J180" s="272"/>
      <c r="K180" s="272"/>
      <c r="L180" s="272"/>
      <c r="M180" s="272"/>
    </row>
    <row r="181" spans="3:11" ht="22.5" customHeight="1">
      <c r="C181" s="26" t="s">
        <v>338</v>
      </c>
      <c r="D181" s="26"/>
      <c r="E181" s="26"/>
      <c r="F181" s="26"/>
      <c r="G181" s="27" t="s">
        <v>45</v>
      </c>
      <c r="H181" s="42">
        <f>H183</f>
        <v>23900</v>
      </c>
      <c r="I181" s="271" t="s">
        <v>809</v>
      </c>
      <c r="J181" s="271"/>
      <c r="K181" s="271"/>
    </row>
    <row r="182" spans="1:8" ht="22.5" customHeight="1">
      <c r="A182" s="268" t="s">
        <v>810</v>
      </c>
      <c r="B182" s="268"/>
      <c r="C182" s="268"/>
      <c r="D182" s="268"/>
      <c r="H182" s="43"/>
    </row>
    <row r="183" spans="3:13" ht="22.5" customHeight="1">
      <c r="C183" s="268" t="s">
        <v>339</v>
      </c>
      <c r="D183" s="268"/>
      <c r="E183" s="268"/>
      <c r="F183" s="268"/>
      <c r="G183" s="27" t="s">
        <v>45</v>
      </c>
      <c r="H183" s="34">
        <v>23900</v>
      </c>
      <c r="I183" s="272" t="s">
        <v>1299</v>
      </c>
      <c r="J183" s="272"/>
      <c r="K183" s="272"/>
      <c r="L183" s="272"/>
      <c r="M183" s="272"/>
    </row>
    <row r="184" spans="1:11" ht="22.5" customHeight="1">
      <c r="A184" s="268" t="s">
        <v>133</v>
      </c>
      <c r="B184" s="268"/>
      <c r="C184" s="268"/>
      <c r="D184" s="268"/>
      <c r="E184" s="268"/>
      <c r="F184" s="268"/>
      <c r="G184" s="268"/>
      <c r="H184" s="268"/>
      <c r="I184" s="268"/>
      <c r="J184" s="268"/>
      <c r="K184" s="268"/>
    </row>
    <row r="185" spans="3:11" ht="22.5" customHeight="1">
      <c r="C185" s="26" t="s">
        <v>340</v>
      </c>
      <c r="D185" s="26"/>
      <c r="E185" s="26"/>
      <c r="F185" s="26"/>
      <c r="G185" s="27" t="s">
        <v>45</v>
      </c>
      <c r="H185" s="42">
        <f>H187</f>
        <v>11000</v>
      </c>
      <c r="I185" s="271" t="s">
        <v>809</v>
      </c>
      <c r="J185" s="271"/>
      <c r="K185" s="271"/>
    </row>
    <row r="186" spans="1:8" ht="22.5" customHeight="1">
      <c r="A186" s="268" t="s">
        <v>1133</v>
      </c>
      <c r="B186" s="268"/>
      <c r="C186" s="268"/>
      <c r="D186" s="268"/>
      <c r="H186" s="43"/>
    </row>
    <row r="187" spans="3:13" ht="23.25">
      <c r="C187" s="268" t="s">
        <v>341</v>
      </c>
      <c r="D187" s="268"/>
      <c r="E187" s="268"/>
      <c r="F187" s="268"/>
      <c r="G187" s="27" t="s">
        <v>45</v>
      </c>
      <c r="H187" s="34">
        <v>11000</v>
      </c>
      <c r="I187" s="272" t="s">
        <v>1299</v>
      </c>
      <c r="J187" s="272"/>
      <c r="K187" s="272"/>
      <c r="L187" s="272"/>
      <c r="M187" s="272"/>
    </row>
    <row r="188" spans="1:11" ht="23.25">
      <c r="A188" s="268" t="s">
        <v>403</v>
      </c>
      <c r="B188" s="268"/>
      <c r="C188" s="268"/>
      <c r="D188" s="268"/>
      <c r="E188" s="268"/>
      <c r="F188" s="268"/>
      <c r="G188" s="268"/>
      <c r="H188" s="268"/>
      <c r="I188" s="268"/>
      <c r="J188" s="268"/>
      <c r="K188" s="268"/>
    </row>
    <row r="189" spans="1:7" ht="23.25">
      <c r="A189" s="28" t="s">
        <v>1131</v>
      </c>
      <c r="F189" s="34"/>
      <c r="G189" s="34"/>
    </row>
    <row r="190" spans="3:11" ht="23.25">
      <c r="C190" s="26" t="s">
        <v>404</v>
      </c>
      <c r="D190" s="26"/>
      <c r="E190" s="26"/>
      <c r="F190" s="26"/>
      <c r="G190" s="27" t="s">
        <v>45</v>
      </c>
      <c r="H190" s="42">
        <f>H192+H194+H196+H198</f>
        <v>17100</v>
      </c>
      <c r="I190" s="271" t="s">
        <v>809</v>
      </c>
      <c r="J190" s="271"/>
      <c r="K190" s="271"/>
    </row>
    <row r="191" spans="1:8" ht="23.25">
      <c r="A191" s="268" t="s">
        <v>1333</v>
      </c>
      <c r="B191" s="268"/>
      <c r="C191" s="268"/>
      <c r="D191" s="268"/>
      <c r="H191" s="43"/>
    </row>
    <row r="192" spans="3:13" ht="23.25">
      <c r="C192" s="268" t="s">
        <v>1334</v>
      </c>
      <c r="D192" s="268"/>
      <c r="E192" s="268"/>
      <c r="F192" s="268"/>
      <c r="G192" s="27" t="s">
        <v>45</v>
      </c>
      <c r="H192" s="34">
        <v>3600</v>
      </c>
      <c r="I192" s="272" t="s">
        <v>1299</v>
      </c>
      <c r="J192" s="272"/>
      <c r="K192" s="272"/>
      <c r="L192" s="272"/>
      <c r="M192" s="272"/>
    </row>
    <row r="193" spans="1:11" ht="23.25">
      <c r="A193" s="268" t="s">
        <v>1335</v>
      </c>
      <c r="B193" s="268"/>
      <c r="C193" s="268"/>
      <c r="D193" s="268"/>
      <c r="E193" s="268"/>
      <c r="F193" s="268"/>
      <c r="G193" s="268"/>
      <c r="H193" s="268"/>
      <c r="I193" s="268"/>
      <c r="J193" s="268"/>
      <c r="K193" s="268"/>
    </row>
    <row r="194" spans="3:13" ht="23.25">
      <c r="C194" s="268" t="s">
        <v>1340</v>
      </c>
      <c r="D194" s="268"/>
      <c r="E194" s="268"/>
      <c r="F194" s="268"/>
      <c r="G194" s="27" t="s">
        <v>45</v>
      </c>
      <c r="H194" s="34">
        <v>3400</v>
      </c>
      <c r="I194" s="272" t="s">
        <v>1299</v>
      </c>
      <c r="J194" s="272"/>
      <c r="K194" s="272"/>
      <c r="L194" s="272"/>
      <c r="M194" s="272"/>
    </row>
    <row r="195" spans="1:11" ht="23.25">
      <c r="A195" s="268" t="s">
        <v>1341</v>
      </c>
      <c r="B195" s="268"/>
      <c r="C195" s="268"/>
      <c r="D195" s="268"/>
      <c r="E195" s="268"/>
      <c r="F195" s="268"/>
      <c r="G195" s="268"/>
      <c r="H195" s="268"/>
      <c r="I195" s="268"/>
      <c r="J195" s="268"/>
      <c r="K195" s="268"/>
    </row>
    <row r="196" spans="3:13" ht="23.25">
      <c r="C196" s="268" t="s">
        <v>1337</v>
      </c>
      <c r="D196" s="268"/>
      <c r="E196" s="268"/>
      <c r="F196" s="268"/>
      <c r="G196" s="27" t="s">
        <v>45</v>
      </c>
      <c r="H196" s="34">
        <v>6500</v>
      </c>
      <c r="I196" s="272" t="s">
        <v>1299</v>
      </c>
      <c r="J196" s="272"/>
      <c r="K196" s="272"/>
      <c r="L196" s="272"/>
      <c r="M196" s="272"/>
    </row>
    <row r="197" spans="1:11" ht="23.25">
      <c r="A197" s="268" t="s">
        <v>1336</v>
      </c>
      <c r="B197" s="268"/>
      <c r="C197" s="268"/>
      <c r="D197" s="268"/>
      <c r="E197" s="268"/>
      <c r="F197" s="268"/>
      <c r="G197" s="268"/>
      <c r="H197" s="268"/>
      <c r="I197" s="268"/>
      <c r="J197" s="268"/>
      <c r="K197" s="268"/>
    </row>
    <row r="198" spans="3:13" ht="23.25">
      <c r="C198" s="268" t="s">
        <v>1338</v>
      </c>
      <c r="D198" s="268"/>
      <c r="E198" s="268"/>
      <c r="F198" s="268"/>
      <c r="G198" s="27" t="s">
        <v>45</v>
      </c>
      <c r="H198" s="34">
        <v>3600</v>
      </c>
      <c r="I198" s="272" t="s">
        <v>1299</v>
      </c>
      <c r="J198" s="272"/>
      <c r="K198" s="272"/>
      <c r="L198" s="272"/>
      <c r="M198" s="272"/>
    </row>
    <row r="199" spans="1:11" ht="23.25">
      <c r="A199" s="268" t="s">
        <v>1339</v>
      </c>
      <c r="B199" s="268"/>
      <c r="C199" s="268"/>
      <c r="D199" s="268"/>
      <c r="E199" s="268"/>
      <c r="F199" s="268"/>
      <c r="G199" s="268"/>
      <c r="H199" s="268"/>
      <c r="I199" s="268"/>
      <c r="J199" s="268"/>
      <c r="K199" s="268"/>
    </row>
    <row r="200" spans="3:11" ht="23.25">
      <c r="C200" s="26"/>
      <c r="D200" s="26"/>
      <c r="E200" s="26"/>
      <c r="F200" s="26"/>
      <c r="G200" s="27"/>
      <c r="H200" s="42"/>
      <c r="I200" s="271"/>
      <c r="J200" s="271"/>
      <c r="K200" s="271"/>
    </row>
    <row r="201" spans="1:8" ht="23.25">
      <c r="A201" s="268"/>
      <c r="B201" s="268"/>
      <c r="C201" s="268"/>
      <c r="D201" s="268"/>
      <c r="H201" s="43"/>
    </row>
    <row r="202" spans="3:13" ht="23.25">
      <c r="C202" s="268"/>
      <c r="D202" s="268"/>
      <c r="E202" s="268"/>
      <c r="F202" s="268"/>
      <c r="G202" s="27"/>
      <c r="H202" s="34"/>
      <c r="I202" s="272"/>
      <c r="J202" s="272"/>
      <c r="K202" s="272"/>
      <c r="L202" s="272"/>
      <c r="M202" s="272"/>
    </row>
    <row r="203" spans="1:11" ht="23.25">
      <c r="A203" s="268"/>
      <c r="B203" s="268"/>
      <c r="C203" s="268"/>
      <c r="D203" s="268"/>
      <c r="E203" s="268"/>
      <c r="F203" s="268"/>
      <c r="G203" s="268"/>
      <c r="H203" s="268"/>
      <c r="I203" s="268"/>
      <c r="J203" s="268"/>
      <c r="K203" s="268"/>
    </row>
    <row r="205" ht="23.25">
      <c r="G205" s="252"/>
    </row>
    <row r="206" ht="23.25">
      <c r="G206" s="252"/>
    </row>
    <row r="207" ht="23.25">
      <c r="G207" s="252"/>
    </row>
    <row r="208" spans="1:11" ht="23.25">
      <c r="A208" s="268"/>
      <c r="B208" s="268"/>
      <c r="C208" s="268"/>
      <c r="D208" s="268"/>
      <c r="E208" s="268"/>
      <c r="F208" s="268"/>
      <c r="G208" s="268"/>
      <c r="H208" s="268"/>
      <c r="I208" s="268"/>
      <c r="J208" s="268"/>
      <c r="K208" s="268"/>
    </row>
  </sheetData>
  <mergeCells count="221">
    <mergeCell ref="A161:D161"/>
    <mergeCell ref="C162:F162"/>
    <mergeCell ref="A178:L178"/>
    <mergeCell ref="I172:K172"/>
    <mergeCell ref="A165:K165"/>
    <mergeCell ref="C166:F166"/>
    <mergeCell ref="I166:M166"/>
    <mergeCell ref="C183:F183"/>
    <mergeCell ref="I183:M183"/>
    <mergeCell ref="A184:K184"/>
    <mergeCell ref="A182:D182"/>
    <mergeCell ref="A119:M119"/>
    <mergeCell ref="A104:L104"/>
    <mergeCell ref="A114:K114"/>
    <mergeCell ref="I118:M118"/>
    <mergeCell ref="A117:K117"/>
    <mergeCell ref="B135:F135"/>
    <mergeCell ref="J135:K135"/>
    <mergeCell ref="C136:F136"/>
    <mergeCell ref="C133:F133"/>
    <mergeCell ref="A137:K137"/>
    <mergeCell ref="C115:F115"/>
    <mergeCell ref="C170:F170"/>
    <mergeCell ref="I170:M170"/>
    <mergeCell ref="I168:M168"/>
    <mergeCell ref="A169:K169"/>
    <mergeCell ref="I164:M164"/>
    <mergeCell ref="I162:M162"/>
    <mergeCell ref="A163:K163"/>
    <mergeCell ref="C164:F164"/>
    <mergeCell ref="A188:K188"/>
    <mergeCell ref="I185:K185"/>
    <mergeCell ref="A186:D186"/>
    <mergeCell ref="C123:F123"/>
    <mergeCell ref="A173:D173"/>
    <mergeCell ref="A138:K138"/>
    <mergeCell ref="C130:F130"/>
    <mergeCell ref="A171:K171"/>
    <mergeCell ref="A167:K167"/>
    <mergeCell ref="C168:F168"/>
    <mergeCell ref="I160:K160"/>
    <mergeCell ref="A151:K151"/>
    <mergeCell ref="B158:F158"/>
    <mergeCell ref="A157:D157"/>
    <mergeCell ref="C152:H152"/>
    <mergeCell ref="A153:K153"/>
    <mergeCell ref="C154:H154"/>
    <mergeCell ref="A155:K155"/>
    <mergeCell ref="A156:K156"/>
    <mergeCell ref="A1:M1"/>
    <mergeCell ref="A3:M3"/>
    <mergeCell ref="A4:M4"/>
    <mergeCell ref="A7:M7"/>
    <mergeCell ref="A2:M2"/>
    <mergeCell ref="A5:M5"/>
    <mergeCell ref="A6:M6"/>
    <mergeCell ref="I115:K115"/>
    <mergeCell ref="C113:F113"/>
    <mergeCell ref="A116:K116"/>
    <mergeCell ref="A46:J46"/>
    <mergeCell ref="I47:K47"/>
    <mergeCell ref="A51:J51"/>
    <mergeCell ref="B95:I95"/>
    <mergeCell ref="I93:K93"/>
    <mergeCell ref="A70:L70"/>
    <mergeCell ref="B101:I101"/>
    <mergeCell ref="I15:K15"/>
    <mergeCell ref="A60:E60"/>
    <mergeCell ref="I63:J63"/>
    <mergeCell ref="H39:J39"/>
    <mergeCell ref="A41:J41"/>
    <mergeCell ref="C36:H36"/>
    <mergeCell ref="I61:K61"/>
    <mergeCell ref="A62:G62"/>
    <mergeCell ref="A56:K56"/>
    <mergeCell ref="A16:K16"/>
    <mergeCell ref="B74:I74"/>
    <mergeCell ref="A33:J33"/>
    <mergeCell ref="B88:I88"/>
    <mergeCell ref="B75:I75"/>
    <mergeCell ref="B73:I73"/>
    <mergeCell ref="C42:G42"/>
    <mergeCell ref="A34:L34"/>
    <mergeCell ref="C39:F39"/>
    <mergeCell ref="A38:K38"/>
    <mergeCell ref="B64:J64"/>
    <mergeCell ref="A61:G61"/>
    <mergeCell ref="A14:J14"/>
    <mergeCell ref="C118:F118"/>
    <mergeCell ref="J10:K10"/>
    <mergeCell ref="C15:F15"/>
    <mergeCell ref="B10:F10"/>
    <mergeCell ref="B30:F30"/>
    <mergeCell ref="C11:I11"/>
    <mergeCell ref="C27:H27"/>
    <mergeCell ref="C21:G21"/>
    <mergeCell ref="A13:K13"/>
    <mergeCell ref="C149:K149"/>
    <mergeCell ref="A8:D8"/>
    <mergeCell ref="C58:G58"/>
    <mergeCell ref="E8:F8"/>
    <mergeCell ref="E9:F9"/>
    <mergeCell ref="A9:D9"/>
    <mergeCell ref="B23:E23"/>
    <mergeCell ref="C45:F45"/>
    <mergeCell ref="C55:H55"/>
    <mergeCell ref="A12:J12"/>
    <mergeCell ref="I130:K130"/>
    <mergeCell ref="A106:B106"/>
    <mergeCell ref="I136:K136"/>
    <mergeCell ref="I133:K133"/>
    <mergeCell ref="A134:K134"/>
    <mergeCell ref="A129:K129"/>
    <mergeCell ref="A122:M122"/>
    <mergeCell ref="A124:M124"/>
    <mergeCell ref="I123:K123"/>
    <mergeCell ref="I128:K128"/>
    <mergeCell ref="A108:M108"/>
    <mergeCell ref="A126:K126"/>
    <mergeCell ref="A107:M107"/>
    <mergeCell ref="C121:F121"/>
    <mergeCell ref="C125:F125"/>
    <mergeCell ref="C128:F128"/>
    <mergeCell ref="I125:K125"/>
    <mergeCell ref="I121:K121"/>
    <mergeCell ref="I113:K113"/>
    <mergeCell ref="J42:K42"/>
    <mergeCell ref="A53:K53"/>
    <mergeCell ref="A54:K54"/>
    <mergeCell ref="A48:K48"/>
    <mergeCell ref="I49:K49"/>
    <mergeCell ref="A50:K50"/>
    <mergeCell ref="C49:F49"/>
    <mergeCell ref="C47:F47"/>
    <mergeCell ref="A44:J44"/>
    <mergeCell ref="C52:F52"/>
    <mergeCell ref="A29:J29"/>
    <mergeCell ref="C31:I31"/>
    <mergeCell ref="C24:H24"/>
    <mergeCell ref="A26:J26"/>
    <mergeCell ref="A17:J17"/>
    <mergeCell ref="C18:F18"/>
    <mergeCell ref="H18:K18"/>
    <mergeCell ref="B65:G65"/>
    <mergeCell ref="A25:K25"/>
    <mergeCell ref="A28:K28"/>
    <mergeCell ref="A32:K32"/>
    <mergeCell ref="A37:K37"/>
    <mergeCell ref="A40:K40"/>
    <mergeCell ref="A57:K57"/>
    <mergeCell ref="B87:I87"/>
    <mergeCell ref="B89:I89"/>
    <mergeCell ref="A20:K20"/>
    <mergeCell ref="A19:K19"/>
    <mergeCell ref="A59:K59"/>
    <mergeCell ref="I52:K52"/>
    <mergeCell ref="I21:K21"/>
    <mergeCell ref="A22:K22"/>
    <mergeCell ref="A43:K43"/>
    <mergeCell ref="I45:K45"/>
    <mergeCell ref="B79:I79"/>
    <mergeCell ref="B84:I84"/>
    <mergeCell ref="B85:I85"/>
    <mergeCell ref="B86:I86"/>
    <mergeCell ref="B82:I82"/>
    <mergeCell ref="B80:I80"/>
    <mergeCell ref="B81:I81"/>
    <mergeCell ref="A144:B144"/>
    <mergeCell ref="E144:K144"/>
    <mergeCell ref="A145:K145"/>
    <mergeCell ref="C146:F146"/>
    <mergeCell ref="C187:F187"/>
    <mergeCell ref="I187:M187"/>
    <mergeCell ref="I146:K146"/>
    <mergeCell ref="A147:K147"/>
    <mergeCell ref="I180:M180"/>
    <mergeCell ref="I181:K181"/>
    <mergeCell ref="C159:D159"/>
    <mergeCell ref="J157:K157"/>
    <mergeCell ref="C150:H150"/>
    <mergeCell ref="J148:K148"/>
    <mergeCell ref="C192:F192"/>
    <mergeCell ref="I192:M192"/>
    <mergeCell ref="B90:I90"/>
    <mergeCell ref="A103:B103"/>
    <mergeCell ref="B98:I98"/>
    <mergeCell ref="B99:I99"/>
    <mergeCell ref="B100:I100"/>
    <mergeCell ref="B97:I97"/>
    <mergeCell ref="B91:I91"/>
    <mergeCell ref="B92:I92"/>
    <mergeCell ref="A139:L139"/>
    <mergeCell ref="A203:K203"/>
    <mergeCell ref="A208:K208"/>
    <mergeCell ref="A197:K197"/>
    <mergeCell ref="C198:F198"/>
    <mergeCell ref="I198:M198"/>
    <mergeCell ref="A199:K199"/>
    <mergeCell ref="A201:D201"/>
    <mergeCell ref="C202:F202"/>
    <mergeCell ref="I202:M202"/>
    <mergeCell ref="I196:M196"/>
    <mergeCell ref="C160:E160"/>
    <mergeCell ref="J158:K158"/>
    <mergeCell ref="C110:F110"/>
    <mergeCell ref="A111:K111"/>
    <mergeCell ref="A112:K112"/>
    <mergeCell ref="C141:F141"/>
    <mergeCell ref="I141:K141"/>
    <mergeCell ref="A142:K142"/>
    <mergeCell ref="C143:K143"/>
    <mergeCell ref="A175:K175"/>
    <mergeCell ref="B76:I76"/>
    <mergeCell ref="I200:K200"/>
    <mergeCell ref="A193:K193"/>
    <mergeCell ref="C194:F194"/>
    <mergeCell ref="I194:M194"/>
    <mergeCell ref="A195:K195"/>
    <mergeCell ref="I190:K190"/>
    <mergeCell ref="A191:D191"/>
    <mergeCell ref="C196:F196"/>
  </mergeCells>
  <printOptions/>
  <pageMargins left="0.72" right="0.1968503937007874" top="0.5511811023622047" bottom="0.5905511811023623" header="0.3937007874015748" footer="0.5118110236220472"/>
  <pageSetup horizontalDpi="600" verticalDpi="600" orientation="portrait" paperSize="9" scale="96" r:id="rId1"/>
  <rowBreaks count="5" manualBreakCount="5">
    <brk id="33" max="12" man="1"/>
    <brk id="69" max="12" man="1"/>
    <brk id="103" max="12" man="1"/>
    <brk id="138" max="12" man="1"/>
    <brk id="177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</dc:creator>
  <cp:keywords/>
  <dc:description/>
  <cp:lastModifiedBy>CasperX</cp:lastModifiedBy>
  <cp:lastPrinted>2009-08-17T09:16:45Z</cp:lastPrinted>
  <dcterms:created xsi:type="dcterms:W3CDTF">2003-08-08T04:32:01Z</dcterms:created>
  <dcterms:modified xsi:type="dcterms:W3CDTF">2010-11-12T02:24:00Z</dcterms:modified>
  <cp:category/>
  <cp:version/>
  <cp:contentType/>
  <cp:contentStatus/>
</cp:coreProperties>
</file>